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egree Progress" sheetId="1" state="visible" r:id="rId3"/>
    <sheet name="How to Use" sheetId="2" state="visible" r:id="rId4"/>
    <sheet name="Lists" sheetId="3" state="visible" r:id="rId5"/>
  </sheets>
  <definedNames>
    <definedName function="false" hidden="false" localSheetId="0" name="_xlnm.Print_Area" vbProcedure="false">'Degree Progress'!$B$1:$I$95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<sst xmlns="http://schemas.openxmlformats.org/spreadsheetml/2006/main" count="255" uniqueCount="194">
  <si>
    <t xml:space="preserve">Rutgers Business School  |  Full-Time MBA Degree Completion Tracker</t>
  </si>
  <si>
    <t xml:space="preserve">Full-Time MBA Completion Requirements  •  Update each semester and review with your Assistant Dean</t>
  </si>
  <si>
    <t xml:space="preserve">STUDENT INFORMATION</t>
  </si>
  <si>
    <t xml:space="preserve">Student name</t>
  </si>
  <si>
    <t xml:space="preserve">RUID</t>
  </si>
  <si>
    <t xml:space="preserve">Rutgers email</t>
  </si>
  <si>
    <t xml:space="preserve">Entry term</t>
  </si>
  <si>
    <t xml:space="preserve">Assistant Dean</t>
  </si>
  <si>
    <t xml:space="preserve">Expected graduation</t>
  </si>
  <si>
    <t xml:space="preserve">PROGRESS SUMMARY</t>
  </si>
  <si>
    <t xml:space="preserve">Do you intend to earn a STEM MBA?</t>
  </si>
  <si>
    <t xml:space="preserve">What are your intended concentrations?</t>
  </si>
  <si>
    <t xml:space="preserve">Total credits required</t>
  </si>
  <si>
    <t xml:space="preserve">Per the program requirements form</t>
  </si>
  <si>
    <t xml:space="preserve">Credits completed (incl. transfer)</t>
  </si>
  <si>
    <t xml:space="preserve">Credits in progress (this term)</t>
  </si>
  <si>
    <t xml:space="preserve">Courses you are taking now</t>
  </si>
  <si>
    <t xml:space="preserve">Credits planned (future terms)</t>
  </si>
  <si>
    <t xml:space="preserve">Courses you plan to take in future terms</t>
  </si>
  <si>
    <t xml:space="preserve">Credits not yet scheduled</t>
  </si>
  <si>
    <t xml:space="preserve">STEM credits needed for STEM MBA*</t>
  </si>
  <si>
    <t xml:space="preserve">50% of total degree credits</t>
  </si>
  <si>
    <t xml:space="preserve">STEM credits completed</t>
  </si>
  <si>
    <t xml:space="preserve">STEM incl. in progress &amp; planned</t>
  </si>
  <si>
    <t xml:space="preserve">Completed + in progress + planned STEM courses</t>
  </si>
  <si>
    <t xml:space="preserve">STEM credits not yet scheduled</t>
  </si>
  <si>
    <t xml:space="preserve">Cumulative GPA (min. to graduate)</t>
  </si>
  <si>
    <t xml:space="preserve">Other requirements completed</t>
  </si>
  <si>
    <t xml:space="preserve">Duplicate courses flagged</t>
  </si>
  <si>
    <t xml:space="preserve">CORE COURSES  (27 credits)  •  choose a term and status for each course</t>
  </si>
  <si>
    <t xml:space="preserve">FT course #</t>
  </si>
  <si>
    <t xml:space="preserve">PT course #</t>
  </si>
  <si>
    <t xml:space="preserve">Course title</t>
  </si>
  <si>
    <t xml:space="preserve">Credits</t>
  </si>
  <si>
    <t xml:space="preserve">Term</t>
  </si>
  <si>
    <t xml:space="preserve">Status</t>
  </si>
  <si>
    <t xml:space="preserve">STEM</t>
  </si>
  <si>
    <t xml:space="preserve">Check</t>
  </si>
  <si>
    <t xml:space="preserve">helper</t>
  </si>
  <si>
    <t xml:space="preserve">22:010:502</t>
  </si>
  <si>
    <t xml:space="preserve">22:010:577</t>
  </si>
  <si>
    <t xml:space="preserve">Accounting for Managers</t>
  </si>
  <si>
    <t xml:space="preserve">No</t>
  </si>
  <si>
    <t xml:space="preserve">22:223:521</t>
  </si>
  <si>
    <t xml:space="preserve">22:223:581</t>
  </si>
  <si>
    <t xml:space="preserve">Managerial Economic Analysis</t>
  </si>
  <si>
    <t xml:space="preserve">Yes</t>
  </si>
  <si>
    <t xml:space="preserve">22:390:522</t>
  </si>
  <si>
    <t xml:space="preserve">22:390:587</t>
  </si>
  <si>
    <t xml:space="preserve">Financial Management</t>
  </si>
  <si>
    <t xml:space="preserve">22:620:540</t>
  </si>
  <si>
    <t xml:space="preserve">22:620:585</t>
  </si>
  <si>
    <t xml:space="preserve">Organizational Behavior</t>
  </si>
  <si>
    <t xml:space="preserve">22:630:550</t>
  </si>
  <si>
    <t xml:space="preserve">22:630:586</t>
  </si>
  <si>
    <t xml:space="preserve">Marketing Management</t>
  </si>
  <si>
    <t xml:space="preserve">22:799:564</t>
  </si>
  <si>
    <t xml:space="preserve">22:799:580</t>
  </si>
  <si>
    <t xml:space="preserve">Operations Analysis</t>
  </si>
  <si>
    <t xml:space="preserve">22:373:623</t>
  </si>
  <si>
    <t xml:space="preserve">22:373:628</t>
  </si>
  <si>
    <t xml:space="preserve">Business, Ethics, and Society</t>
  </si>
  <si>
    <t xml:space="preserve">22:198:504</t>
  </si>
  <si>
    <t xml:space="preserve">22:198:609</t>
  </si>
  <si>
    <t xml:space="preserve">Information Technology for Managers</t>
  </si>
  <si>
    <t xml:space="preserve">22:960:575</t>
  </si>
  <si>
    <t xml:space="preserve">—</t>
  </si>
  <si>
    <t xml:space="preserve">Data Analysis &amp; Decision Making</t>
  </si>
  <si>
    <t xml:space="preserve">22:620:589</t>
  </si>
  <si>
    <t xml:space="preserve">Strategy in Global Environment</t>
  </si>
  <si>
    <t xml:space="preserve">Core subtotal — completed credits  |  completed STEM credits →</t>
  </si>
  <si>
    <t xml:space="preserve">INTEGRATIVE REQUIREMENT  (choose one — 3 credits)</t>
  </si>
  <si>
    <t xml:space="preserve">Course # (select)</t>
  </si>
  <si>
    <t xml:space="preserve">Only if “Custom / Write-in” is selected above: enter the approved course #, title, credits, STEM.</t>
  </si>
  <si>
    <t xml:space="preserve">PRIMARY CONCENTRATION</t>
  </si>
  <si>
    <t xml:space="preserve">Concentration</t>
  </si>
  <si>
    <t xml:space="preserve">Write-in name</t>
  </si>
  <si>
    <t xml:space="preserve">Only used when “Custom / Write-in” is selected above.</t>
  </si>
  <si>
    <t xml:space="preserve">Course #</t>
  </si>
  <si>
    <t xml:space="preserve">STEM?</t>
  </si>
  <si>
    <t xml:space="preserve">Subtotal — completed credits  |  completed STEM credits →</t>
  </si>
  <si>
    <t xml:space="preserve">SECONDARY CONCENTRATION  (optional)</t>
  </si>
  <si>
    <t xml:space="preserve">ELECTIVES  (courses not counted toward a concentration)</t>
  </si>
  <si>
    <t xml:space="preserve">OTHER REQUIREMENTS</t>
  </si>
  <si>
    <t xml:space="preserve">Immersive Orientation Experience / MBA Edge Course</t>
  </si>
  <si>
    <t xml:space="preserve">Online Statistics Module</t>
  </si>
  <si>
    <t xml:space="preserve">Online Calculus Module</t>
  </si>
  <si>
    <t xml:space="preserve">ACKNOWLEDGMENT &amp; SIGNATURES</t>
  </si>
  <si>
    <t xml:space="preserve">*STEM is not a requirement of the Rutgers MBA.  It is your responsibility to be aware of your graduation requirements and to complete this form each semester. We encourage all students to consult with their academic advisor or Assistant Dean once per semester.</t>
  </si>
  <si>
    <t xml:space="preserve">Questions?</t>
  </si>
  <si>
    <t xml:space="preserve">mba@business.rutgers.edu</t>
  </si>
  <si>
    <t xml:space="preserve">myrbs.business.rutgers.edu/mba</t>
  </si>
  <si>
    <t xml:space="preserve">Student signature</t>
  </si>
  <si>
    <t xml:space="preserve">Date</t>
  </si>
  <si>
    <t xml:space="preserve">Assistant Dean signature</t>
  </si>
  <si>
    <t xml:space="preserve">NOTES ABOUT YOUR PROGRAM PROGRESS</t>
  </si>
  <si>
    <t xml:space="preserve">How to use this tracker</t>
  </si>
  <si>
    <t xml:space="preserve">Fill in the cream cells with blue text.</t>
  </si>
  <si>
    <t xml:space="preserve">Everything else calculates automatically and is locked.</t>
  </si>
  <si>
    <t xml:space="preserve">1. Student information</t>
  </si>
  <si>
    <t xml:space="preserve">Enter your name, RUID, email, Assistant Dean, entry term, and expected graduation.</t>
  </si>
  <si>
    <t xml:space="preserve">2. Core courses</t>
  </si>
  <si>
    <t xml:space="preserve">For each course, pick a Term and a Status: Completed, Transfer credit awarded, In Progress, or Planned. Leave blank if you have not scheduled it.</t>
  </si>
  <si>
    <t xml:space="preserve">3. Integrative requirement</t>
  </si>
  <si>
    <t xml:space="preserve">Choose one of the three courses from the dropdown, then set its Term and Status. If you received approval for a different course, choose Custom / Write-in and enter it in the row below.</t>
  </si>
  <si>
    <t xml:space="preserve">4. Concentrations</t>
  </si>
  <si>
    <t xml:space="preserve">Pick a Primary (and optional Secondary) concentration, or None, or Custom / Write-in and type the name. Then list each course: course #, title, credits, term, status, and STEM.</t>
  </si>
  <si>
    <t xml:space="preserve">5. Electives</t>
  </si>
  <si>
    <t xml:space="preserve">List courses that do not count toward a concentration.</t>
  </si>
  <si>
    <t xml:space="preserve">6. Other requirements &amp; GPA</t>
  </si>
  <si>
    <t xml:space="preserve">Mark the MBA Edge course and online modules, and enter your cumulative GPA.</t>
  </si>
  <si>
    <t xml:space="preserve">7. Review the summary</t>
  </si>
  <si>
    <t xml:space="preserve">Answer the two questions at the top of the Progress Summary (STEM MBA intent and intended concentrations). The summary then shows total credits, STEM credits, and warnings. Print or save as PDF, sign, and bring it to your advisor meeting.</t>
  </si>
  <si>
    <t xml:space="preserve">Example row (concentration / elective course)</t>
  </si>
  <si>
    <t xml:space="preserve">22:xxx:xxx</t>
  </si>
  <si>
    <t xml:space="preserve">Example Course Title</t>
  </si>
  <si>
    <t xml:space="preserve">Spring 2027</t>
  </si>
  <si>
    <t xml:space="preserve">Planned</t>
  </si>
  <si>
    <t xml:space="preserve">Rules &amp; notes</t>
  </si>
  <si>
    <t xml:space="preserve">• No double counting: a course can only be counted once. If the same course number appears in two places, both rows show a red Duplicate flag and only the first is counted in credit totals.</t>
  </si>
  <si>
    <t xml:space="preserve">• Credits count only when a Status is chosen. Completed and Transfer credit awarded both count as completed credits toward graduation; In Progress and Planned are shown separately.</t>
  </si>
  <si>
    <t xml:space="preserve">• STEM: mark a course STEM only if it is on the RBS STEM course list (business.rutgers.edu/mba-stem-courses). 23 STEM credits are needed for the STEM MBA designation; STEM is not a graduation requirement.</t>
  </si>
  <si>
    <t xml:space="preserve">• Numbers used (45 credits, 23 STEM credits, 2.5 GPA, 27 core credits, core STEM flags) come from the FT MBA Completion Requirements form. Program-wide settings live on the Lists tab.</t>
  </si>
  <si>
    <t xml:space="preserve">• Staff: the Degree Progress sheet is protected without a password (Review &gt; Unprotect Sheet) so the core course list can be updated each year.</t>
  </si>
  <si>
    <t xml:space="preserve">Concentrations</t>
  </si>
  <si>
    <t xml:space="preserve">Course status</t>
  </si>
  <si>
    <t xml:space="preserve">Terms</t>
  </si>
  <si>
    <t xml:space="preserve">Yes / No</t>
  </si>
  <si>
    <t xml:space="preserve">Other requirement</t>
  </si>
  <si>
    <t xml:space="preserve">Integrative course #</t>
  </si>
  <si>
    <t xml:space="preserve">Integrative course title</t>
  </si>
  <si>
    <t xml:space="preserve">Setting</t>
  </si>
  <si>
    <t xml:space="preserve">Value</t>
  </si>
  <si>
    <t xml:space="preserve">Source / note</t>
  </si>
  <si>
    <t xml:space="preserve">Analytics and Information Management</t>
  </si>
  <si>
    <t xml:space="preserve">Completed</t>
  </si>
  <si>
    <t xml:space="preserve">Summer 2025</t>
  </si>
  <si>
    <t xml:space="preserve">22:621:543</t>
  </si>
  <si>
    <t xml:space="preserve">Integrated Business Applications</t>
  </si>
  <si>
    <t xml:space="preserve">FT MBA Completion Requirements form</t>
  </si>
  <si>
    <t xml:space="preserve">Artificial Intelligence (AI)</t>
  </si>
  <si>
    <t xml:space="preserve">Transfer credit awarded</t>
  </si>
  <si>
    <t xml:space="preserve">Fall 2025</t>
  </si>
  <si>
    <t xml:space="preserve">Not yet</t>
  </si>
  <si>
    <t xml:space="preserve">22:620:672</t>
  </si>
  <si>
    <t xml:space="preserve">Urban Entrepreneurship &amp; Economic Development</t>
  </si>
  <si>
    <t xml:space="preserve">STEM credits needed for STEM MBA</t>
  </si>
  <si>
    <t xml:space="preserve">Entrepreneurship and Innovation</t>
  </si>
  <si>
    <t xml:space="preserve">In Progress</t>
  </si>
  <si>
    <t xml:space="preserve">Spring 2026</t>
  </si>
  <si>
    <t xml:space="preserve">22:799:650</t>
  </si>
  <si>
    <t xml:space="preserve">Supply Chain Management Industry Project</t>
  </si>
  <si>
    <t xml:space="preserve">Minimum GPA to graduate</t>
  </si>
  <si>
    <t xml:space="preserve">Finance</t>
  </si>
  <si>
    <t xml:space="preserve">Summer 2026</t>
  </si>
  <si>
    <t xml:space="preserve">Custom / Write-in</t>
  </si>
  <si>
    <t xml:space="preserve">Approved alternative (entered on the tracker)</t>
  </si>
  <si>
    <t xml:space="preserve">Default integrative credits</t>
  </si>
  <si>
    <t xml:space="preserve">Form: Integrative Requirement (choose one - 3 credits)</t>
  </si>
  <si>
    <t xml:space="preserve">Global Business</t>
  </si>
  <si>
    <t xml:space="preserve">Fall 2026</t>
  </si>
  <si>
    <t xml:space="preserve">Integrative courses are set to non-STEM (N column) because the form has no STEM column for them. Edit column N if that changes.</t>
  </si>
  <si>
    <t xml:space="preserve">Marketing</t>
  </si>
  <si>
    <t xml:space="preserve">Pharmaceutical Management</t>
  </si>
  <si>
    <t xml:space="preserve">Summer 2027</t>
  </si>
  <si>
    <t xml:space="preserve">Real Estate</t>
  </si>
  <si>
    <t xml:space="preserve">Fall 2027</t>
  </si>
  <si>
    <t xml:space="preserve">Strategy and Leadership</t>
  </si>
  <si>
    <t xml:space="preserve">Spring 2028</t>
  </si>
  <si>
    <t xml:space="preserve">Supply Chain Management</t>
  </si>
  <si>
    <t xml:space="preserve">Summer 2028</t>
  </si>
  <si>
    <t xml:space="preserve">Fall 2028</t>
  </si>
  <si>
    <t xml:space="preserve">None</t>
  </si>
  <si>
    <t xml:space="preserve">Spring 2029</t>
  </si>
  <si>
    <t xml:space="preserve">Summer 2029</t>
  </si>
  <si>
    <t xml:space="preserve">Fall 2029</t>
  </si>
  <si>
    <t xml:space="preserve">Spring 2030</t>
  </si>
  <si>
    <t xml:space="preserve">Summer 2030</t>
  </si>
  <si>
    <t xml:space="preserve">Fall 2030</t>
  </si>
  <si>
    <t xml:space="preserve">Spring 2031</t>
  </si>
  <si>
    <t xml:space="preserve">Summer 2031</t>
  </si>
  <si>
    <t xml:space="preserve">Fall 2031</t>
  </si>
  <si>
    <t xml:space="preserve">Spring 2032</t>
  </si>
  <si>
    <t xml:space="preserve">Summer 2032</t>
  </si>
  <si>
    <t xml:space="preserve">Fall 2032</t>
  </si>
  <si>
    <t xml:space="preserve">Spring 2033</t>
  </si>
  <si>
    <t xml:space="preserve">Summer 2033</t>
  </si>
  <si>
    <t xml:space="preserve">Fall 2033</t>
  </si>
  <si>
    <t xml:space="preserve">Spring 2034</t>
  </si>
  <si>
    <t xml:space="preserve">Summer 2034</t>
  </si>
  <si>
    <t xml:space="preserve">Fall 2034</t>
  </si>
  <si>
    <t xml:space="preserve">Spring 2035</t>
  </si>
  <si>
    <t xml:space="preserve">Summer 2035</t>
  </si>
  <si>
    <t xml:space="preserve">Fall 2035</t>
  </si>
</sst>
</file>

<file path=xl/styles.xml><?xml version="1.0" encoding="utf-8"?>
<styleSheet xmlns="http://schemas.openxmlformats.org/spreadsheetml/2006/main">
  <numFmts count="4">
    <numFmt numFmtId="164" formatCode="General"/>
    <numFmt numFmtId="165" formatCode="General"/>
    <numFmt numFmtId="166" formatCode="0.00"/>
    <numFmt numFmtId="167" formatCode="@"/>
  </numFmts>
  <fonts count="22">
    <font>
      <sz val="11"/>
      <color theme="1"/>
      <name val="Calibri"/>
      <family val="2"/>
      <charset val="1"/>
    </font>
    <font>
      <sz val="10"/>
      <name val="Arial"/>
      <family val="0"/>
    </font>
    <font>
      <sz val="10"/>
      <name val="Arial"/>
      <family val="0"/>
    </font>
    <font>
      <sz val="10"/>
      <name val="Arial"/>
      <family val="0"/>
    </font>
    <font>
      <b val="true"/>
      <sz val="15"/>
      <color rgb="FFFFFFFF"/>
      <name val="Arial"/>
      <family val="0"/>
      <charset val="1"/>
    </font>
    <font>
      <i val="true"/>
      <sz val="9"/>
      <color rgb="FFFFFFFF"/>
      <name val="Arial"/>
      <family val="0"/>
      <charset val="1"/>
    </font>
    <font>
      <b val="true"/>
      <sz val="11"/>
      <color rgb="FFFFFFFF"/>
      <name val="Arial"/>
      <family val="0"/>
      <charset val="1"/>
    </font>
    <font>
      <b val="true"/>
      <sz val="10"/>
      <color rgb="FF000000"/>
      <name val="Arial"/>
      <family val="0"/>
      <charset val="1"/>
    </font>
    <font>
      <sz val="10"/>
      <color rgb="FF0033CC"/>
      <name val="Arial"/>
      <family val="0"/>
      <charset val="1"/>
    </font>
    <font>
      <sz val="10"/>
      <color rgb="FF000000"/>
      <name val="Arial"/>
      <family val="0"/>
      <charset val="1"/>
    </font>
    <font>
      <sz val="9"/>
      <color rgb="FF000000"/>
      <name val="Arial"/>
      <family val="0"/>
      <charset val="1"/>
    </font>
    <font>
      <sz val="9"/>
      <color rgb="FFCC0033"/>
      <name val="Arial"/>
      <family val="0"/>
      <charset val="1"/>
    </font>
    <font>
      <b val="true"/>
      <sz val="9"/>
      <color rgb="FFFFFFFF"/>
      <name val="Arial"/>
      <family val="0"/>
      <charset val="1"/>
    </font>
    <font>
      <sz val="8"/>
      <color rgb="FF7F7F7F"/>
      <name val="Arial"/>
      <family val="0"/>
      <charset val="1"/>
    </font>
    <font>
      <sz val="10"/>
      <color rgb="FF7F7F7F"/>
      <name val="Arial"/>
      <family val="0"/>
      <charset val="1"/>
    </font>
    <font>
      <i val="true"/>
      <sz val="8"/>
      <color rgb="FF7F7F7F"/>
      <name val="Arial"/>
      <family val="0"/>
      <charset val="1"/>
    </font>
    <font>
      <i val="true"/>
      <sz val="9"/>
      <color rgb="FF7F7F7F"/>
      <name val="Arial"/>
      <family val="0"/>
      <charset val="1"/>
    </font>
    <font>
      <u val="single"/>
      <sz val="10"/>
      <color rgb="FF0563C1"/>
      <name val="Arial"/>
      <family val="0"/>
      <charset val="1"/>
    </font>
    <font>
      <b val="true"/>
      <sz val="14"/>
      <color rgb="FFCC0033"/>
      <name val="Arial"/>
      <family val="0"/>
      <charset val="1"/>
    </font>
    <font>
      <b val="true"/>
      <sz val="11"/>
      <color rgb="FFCC0033"/>
      <name val="Arial"/>
      <family val="0"/>
      <charset val="1"/>
    </font>
    <font>
      <b val="true"/>
      <sz val="10"/>
      <color rgb="FFFFFFFF"/>
      <name val="Arial"/>
      <family val="0"/>
      <charset val="1"/>
    </font>
    <font>
      <b val="true"/>
      <sz val="10"/>
      <color rgb="FF0033CC"/>
      <name val="Arial"/>
      <family val="0"/>
      <charset val="1"/>
    </font>
  </fonts>
  <fills count="7">
    <fill>
      <patternFill patternType="none"/>
    </fill>
    <fill>
      <patternFill patternType="gray125"/>
    </fill>
    <fill>
      <patternFill patternType="solid">
        <fgColor rgb="FFCC0033"/>
        <bgColor rgb="FF9C0006"/>
      </patternFill>
    </fill>
    <fill>
      <patternFill patternType="solid">
        <fgColor rgb="FF8B0000"/>
        <bgColor rgb="FF9C0006"/>
      </patternFill>
    </fill>
    <fill>
      <patternFill patternType="solid">
        <fgColor rgb="FFF2F2F2"/>
        <bgColor rgb="FFFFF8DC"/>
      </patternFill>
    </fill>
    <fill>
      <patternFill patternType="solid">
        <fgColor rgb="FFFFF8DC"/>
        <bgColor rgb="FFF2F2F2"/>
      </patternFill>
    </fill>
    <fill>
      <patternFill patternType="solid">
        <fgColor rgb="FF595959"/>
        <bgColor rgb="FF7F7F7F"/>
      </patternFill>
    </fill>
  </fills>
  <borders count="7">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thin">
        <color rgb="FFBFBFBF"/>
      </left>
      <right/>
      <top/>
      <bottom/>
      <diagonal/>
    </border>
    <border diagonalUp="false" diagonalDown="false">
      <left/>
      <right style="thin">
        <color rgb="FFBFBFBF"/>
      </right>
      <top/>
      <bottom/>
      <diagonal/>
    </border>
    <border diagonalUp="false" diagonalDown="false">
      <left style="thin">
        <color rgb="FFBFBFBF"/>
      </left>
      <right/>
      <top/>
      <bottom style="thin">
        <color rgb="FFBFBFBF"/>
      </bottom>
      <diagonal/>
    </border>
    <border diagonalUp="false" diagonalDown="false">
      <left/>
      <right/>
      <top/>
      <bottom style="thin">
        <color rgb="FFBFBFBF"/>
      </bottom>
      <diagonal/>
    </border>
    <border diagonalUp="false" diagonalDown="false">
      <left/>
      <right style="thin">
        <color rgb="FFBFBFBF"/>
      </right>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3" borderId="0" xfId="0" applyFont="true" applyBorder="true" applyAlignment="true" applyProtection="false">
      <alignment horizontal="general" vertical="center" textRotation="0" wrapText="false" indent="1" shrinkToFit="false"/>
      <protection locked="true" hidden="false"/>
    </xf>
    <xf numFmtId="164" fontId="6" fillId="2" borderId="0" xfId="0" applyFont="true" applyBorder="true" applyAlignment="true" applyProtection="false">
      <alignment horizontal="general" vertical="center" textRotation="0" wrapText="false" indent="1" shrinkToFit="false"/>
      <protection locked="true" hidden="false"/>
    </xf>
    <xf numFmtId="164" fontId="7" fillId="4" borderId="1" xfId="0" applyFont="true" applyBorder="true" applyAlignment="true" applyProtection="false">
      <alignment horizontal="general" vertical="center" textRotation="0" wrapText="true" indent="1" shrinkToFit="false"/>
      <protection locked="true" hidden="false"/>
    </xf>
    <xf numFmtId="164" fontId="8" fillId="5" borderId="1" xfId="0" applyFont="true" applyBorder="true" applyAlignment="true" applyProtection="true">
      <alignment horizontal="left" vertical="center" textRotation="0" wrapText="true" indent="0" shrinkToFit="false"/>
      <protection locked="false" hidden="false"/>
    </xf>
    <xf numFmtId="164" fontId="9" fillId="4" borderId="1" xfId="0" applyFont="true" applyBorder="true" applyAlignment="true" applyProtection="false">
      <alignment horizontal="general" vertical="center" textRotation="0" wrapText="true" indent="1" shrinkToFit="false"/>
      <protection locked="true" hidden="false"/>
    </xf>
    <xf numFmtId="164" fontId="8" fillId="5" borderId="1" xfId="0" applyFont="true" applyBorder="true" applyAlignment="true" applyProtection="true">
      <alignment horizontal="center" vertical="center" textRotation="0" wrapText="true" indent="0" shrinkToFit="false"/>
      <protection locked="false" hidden="false"/>
    </xf>
    <xf numFmtId="165" fontId="7" fillId="0" borderId="1" xfId="0" applyFont="true" applyBorder="true" applyAlignment="true" applyProtection="false">
      <alignment horizontal="center" vertical="center" textRotation="0" wrapText="false" indent="0" shrinkToFit="false"/>
      <protection locked="true" hidden="false"/>
    </xf>
    <xf numFmtId="164" fontId="10" fillId="0" borderId="1" xfId="0" applyFont="true" applyBorder="true" applyAlignment="true" applyProtection="false">
      <alignment horizontal="left" vertical="center" textRotation="0" wrapText="true" indent="0" shrinkToFit="false"/>
      <protection locked="true" hidden="false"/>
    </xf>
    <xf numFmtId="164" fontId="11" fillId="0" borderId="1" xfId="0" applyFont="true" applyBorder="true" applyAlignment="true" applyProtection="false">
      <alignment horizontal="left" vertical="center" textRotation="0" wrapText="true" indent="0" shrinkToFit="false"/>
      <protection locked="true" hidden="false"/>
    </xf>
    <xf numFmtId="166" fontId="8" fillId="5" borderId="1" xfId="0" applyFont="true" applyBorder="true" applyAlignment="true" applyProtection="true">
      <alignment horizontal="center" vertical="center" textRotation="0" wrapText="true" indent="0" shrinkToFit="false"/>
      <protection locked="false" hidden="false"/>
    </xf>
    <xf numFmtId="164" fontId="12" fillId="6" borderId="1" xfId="0" applyFont="true" applyBorder="true" applyAlignment="true" applyProtection="false">
      <alignment horizontal="center" vertical="center"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7" fontId="9" fillId="0" borderId="1" xfId="0" applyFont="true" applyBorder="true" applyAlignment="true" applyProtection="false">
      <alignment horizontal="left" vertical="center" textRotation="0" wrapText="false" indent="0" shrinkToFit="false"/>
      <protection locked="true" hidden="false"/>
    </xf>
    <xf numFmtId="164" fontId="9" fillId="0" borderId="1" xfId="0" applyFont="true" applyBorder="true" applyAlignment="true" applyProtection="false">
      <alignment horizontal="left" vertical="center" textRotation="0" wrapText="true" indent="0" shrinkToFit="false"/>
      <protection locked="true" hidden="false"/>
    </xf>
    <xf numFmtId="164" fontId="9" fillId="0" borderId="1" xfId="0" applyFont="true" applyBorder="true" applyAlignment="true" applyProtection="false">
      <alignment horizontal="center" vertical="center" textRotation="0" wrapText="false" indent="0" shrinkToFit="false"/>
      <protection locked="true" hidden="false"/>
    </xf>
    <xf numFmtId="165" fontId="14" fillId="0" borderId="0" xfId="0" applyFont="true" applyBorder="false" applyAlignment="false" applyProtection="false">
      <alignment horizontal="general" vertical="bottom" textRotation="0" wrapText="false" indent="0" shrinkToFit="false"/>
      <protection locked="true" hidden="false"/>
    </xf>
    <xf numFmtId="165" fontId="7" fillId="4" borderId="1" xfId="0" applyFont="true" applyBorder="true" applyAlignment="true" applyProtection="false">
      <alignment horizontal="center" vertical="center" textRotation="0" wrapText="false" indent="0" shrinkToFit="false"/>
      <protection locked="true" hidden="false"/>
    </xf>
    <xf numFmtId="164" fontId="9" fillId="4" borderId="1" xfId="0" applyFont="true" applyBorder="true" applyAlignment="true" applyProtection="false">
      <alignment horizontal="left" vertical="center" textRotation="0" wrapText="false" indent="0" shrinkToFit="false"/>
      <protection locked="true" hidden="false"/>
    </xf>
    <xf numFmtId="167" fontId="8" fillId="5" borderId="1" xfId="0" applyFont="true" applyBorder="true" applyAlignment="true" applyProtection="true">
      <alignment horizontal="center" vertical="center" textRotation="0" wrapText="true" indent="0" shrinkToFit="false"/>
      <protection locked="false" hidden="false"/>
    </xf>
    <xf numFmtId="167" fontId="8" fillId="5" borderId="1" xfId="0" applyFont="true" applyBorder="true" applyAlignment="true" applyProtection="true">
      <alignment horizontal="left" vertical="center" textRotation="0" wrapText="true" indent="0" shrinkToFit="false"/>
      <protection locked="false" hidden="false"/>
    </xf>
    <xf numFmtId="164" fontId="15" fillId="0" borderId="1" xfId="0" applyFont="true" applyBorder="true" applyAlignment="true" applyProtection="false">
      <alignment horizontal="left" vertical="center" textRotation="0" wrapText="true" indent="0" shrinkToFit="false"/>
      <protection locked="true" hidden="false"/>
    </xf>
    <xf numFmtId="164" fontId="16" fillId="0" borderId="1" xfId="0" applyFont="true" applyBorder="true" applyAlignment="true" applyProtection="false">
      <alignment horizontal="left" vertical="center" textRotation="0" wrapText="true" indent="0" shrinkToFit="false"/>
      <protection locked="true" hidden="false"/>
    </xf>
    <xf numFmtId="164" fontId="9" fillId="0" borderId="1" xfId="0" applyFont="true" applyBorder="true" applyAlignment="true" applyProtection="false">
      <alignment horizontal="left" vertical="center"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7" fillId="0" borderId="1" xfId="0" applyFont="true" applyBorder="true" applyAlignment="true" applyProtection="false">
      <alignment horizontal="left" vertical="center" textRotation="0" wrapText="false" indent="0" shrinkToFit="false"/>
      <protection locked="true" hidden="false"/>
    </xf>
    <xf numFmtId="164" fontId="8" fillId="5" borderId="1" xfId="0" applyFont="true" applyBorder="true" applyAlignment="true" applyProtection="true">
      <alignment horizontal="general" vertical="top" textRotation="0" wrapText="true" indent="0" shrinkToFit="false"/>
      <protection locked="false" hidden="false"/>
    </xf>
    <xf numFmtId="164" fontId="0" fillId="0" borderId="2" xfId="0" applyFont="false" applyBorder="true" applyAlignment="false" applyProtection="true">
      <alignment horizontal="general" vertical="bottom" textRotation="0" wrapText="false" indent="0" shrinkToFit="false"/>
      <protection locked="fals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4" fontId="0" fillId="0" borderId="3" xfId="0" applyFont="false" applyBorder="true" applyAlignment="false" applyProtection="true">
      <alignment horizontal="general" vertical="bottom" textRotation="0" wrapText="false" indent="0" shrinkToFit="false"/>
      <protection locked="false" hidden="false"/>
    </xf>
    <xf numFmtId="164" fontId="0" fillId="0" borderId="4" xfId="0" applyFont="false" applyBorder="true" applyAlignment="false" applyProtection="true">
      <alignment horizontal="general" vertical="bottom" textRotation="0" wrapText="false" indent="0" shrinkToFit="false"/>
      <protection locked="false" hidden="false"/>
    </xf>
    <xf numFmtId="164" fontId="0" fillId="0" borderId="5" xfId="0" applyFont="false" applyBorder="true" applyAlignment="false" applyProtection="true">
      <alignment horizontal="general" vertical="bottom" textRotation="0" wrapText="false" indent="0" shrinkToFit="false"/>
      <protection locked="false" hidden="false"/>
    </xf>
    <xf numFmtId="164" fontId="0" fillId="0" borderId="6" xfId="0" applyFont="false" applyBorder="true" applyAlignment="false" applyProtection="true">
      <alignment horizontal="general" vertical="bottom" textRotation="0" wrapText="false" indent="0" shrinkToFit="false"/>
      <protection locked="fals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12" fillId="6" borderId="1" xfId="0" applyFont="true" applyBorder="true" applyAlignment="true" applyProtection="false">
      <alignment horizontal="center" vertical="bottom" textRotation="0" wrapText="false" indent="0" shrinkToFit="false"/>
      <protection locked="true" hidden="false"/>
    </xf>
    <xf numFmtId="164" fontId="8" fillId="5" borderId="1" xfId="0" applyFont="true" applyBorder="true" applyAlignment="true" applyProtection="false">
      <alignment horizontal="center" vertical="bottom" textRotation="0" wrapText="false" indent="0" shrinkToFit="false"/>
      <protection locked="true" hidden="false"/>
    </xf>
    <xf numFmtId="164" fontId="20" fillId="2"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bgColor rgb="FFC6EFCE"/>
        </patternFill>
      </fill>
    </dxf>
    <dxf>
      <fill>
        <patternFill>
          <bgColor rgb="FFFFEB9C"/>
        </patternFill>
      </fill>
    </dxf>
    <dxf>
      <fill>
        <patternFill>
          <bgColor rgb="FFDDEBF7"/>
        </patternFill>
      </fill>
    </dxf>
    <dxf>
      <font>
        <name val="Arial"/>
        <charset val="1"/>
        <family val="0"/>
        <b val="1"/>
        <color rgb="FF9C0006"/>
      </font>
      <fill>
        <patternFill>
          <bgColor rgb="FFF8CBAD"/>
        </patternFill>
      </fill>
    </dxf>
    <dxf>
      <fill>
        <patternFill>
          <bgColor rgb="FFE7E6E6"/>
        </patternFill>
      </fill>
    </dxf>
  </dxfs>
  <colors>
    <indexedColors>
      <rgbColor rgb="FF000000"/>
      <rgbColor rgb="FFFFFFFF"/>
      <rgbColor rgb="FFCC0033"/>
      <rgbColor rgb="FF00FF00"/>
      <rgbColor rgb="FF0000FF"/>
      <rgbColor rgb="FFFFFF00"/>
      <rgbColor rgb="FFFF00FF"/>
      <rgbColor rgb="FF00FFFF"/>
      <rgbColor rgb="FF8B0000"/>
      <rgbColor rgb="FF008000"/>
      <rgbColor rgb="FF000080"/>
      <rgbColor rgb="FF808000"/>
      <rgbColor rgb="FF800080"/>
      <rgbColor rgb="FF008080"/>
      <rgbColor rgb="FFBFBFBF"/>
      <rgbColor rgb="FF7F7F7F"/>
      <rgbColor rgb="FF9999FF"/>
      <rgbColor rgb="FF993366"/>
      <rgbColor rgb="FFFFF8DC"/>
      <rgbColor rgb="FFDDEBF7"/>
      <rgbColor rgb="FF660066"/>
      <rgbColor rgb="FFFF8080"/>
      <rgbColor rgb="FF0563C1"/>
      <rgbColor rgb="FFE7E6E6"/>
      <rgbColor rgb="FF000080"/>
      <rgbColor rgb="FFFF00FF"/>
      <rgbColor rgb="FFFFFF00"/>
      <rgbColor rgb="FF00FFFF"/>
      <rgbColor rgb="FF800080"/>
      <rgbColor rgb="FF9C0006"/>
      <rgbColor rgb="FF008080"/>
      <rgbColor rgb="FF0000FF"/>
      <rgbColor rgb="FF00CCFF"/>
      <rgbColor rgb="FFF2F2F2"/>
      <rgbColor rgb="FFC6EFCE"/>
      <rgbColor rgb="FFFFEB9C"/>
      <rgbColor rgb="FF99CCFF"/>
      <rgbColor rgb="FFFF99CC"/>
      <rgbColor rgb="FFCC99FF"/>
      <rgbColor rgb="FFF8CBAD"/>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0033CC"/>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mailto:mba@business.rutgers.edu" TargetMode="External"/><Relationship Id="rId2" Type="http://schemas.openxmlformats.org/officeDocument/2006/relationships/hyperlink" Target="https://myrbs.business.rutgers.edu/mba"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K9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3" min="2" style="0" width="17"/>
    <col collapsed="false" customWidth="true" hidden="false" outlineLevel="0" max="4" min="4" style="0" width="38"/>
    <col collapsed="false" customWidth="true" hidden="false" outlineLevel="0" max="5" min="5" style="0" width="9"/>
    <col collapsed="false" customWidth="true" hidden="false" outlineLevel="0" max="6" min="6" style="0" width="14"/>
    <col collapsed="false" customWidth="true" hidden="false" outlineLevel="0" max="7" min="7" style="0" width="22"/>
    <col collapsed="false" customWidth="true" hidden="false" outlineLevel="0" max="8" min="8" style="0" width="8"/>
    <col collapsed="false" customWidth="true" hidden="false" outlineLevel="0" max="9" min="9" style="0" width="14"/>
    <col collapsed="false" customWidth="true" hidden="false" outlineLevel="0" max="10" min="10" style="0" width="2"/>
    <col collapsed="false" customWidth="true" hidden="true" outlineLevel="0" max="11" min="11" style="0" width="10"/>
  </cols>
  <sheetData>
    <row r="1" customFormat="false" ht="31.5" hidden="false" customHeight="true" outlineLevel="0" collapsed="false">
      <c r="B1" s="1" t="s">
        <v>0</v>
      </c>
      <c r="C1" s="1"/>
      <c r="D1" s="1"/>
      <c r="E1" s="1"/>
      <c r="F1" s="1"/>
      <c r="G1" s="1"/>
      <c r="H1" s="1"/>
      <c r="I1" s="1"/>
    </row>
    <row r="2" customFormat="false" ht="18" hidden="false" customHeight="true" outlineLevel="0" collapsed="false">
      <c r="B2" s="2" t="s">
        <v>1</v>
      </c>
      <c r="C2" s="2"/>
      <c r="D2" s="2"/>
      <c r="E2" s="2"/>
      <c r="F2" s="2"/>
      <c r="G2" s="2"/>
      <c r="H2" s="2"/>
      <c r="I2" s="2"/>
    </row>
    <row r="3" customFormat="false" ht="6" hidden="false" customHeight="true" outlineLevel="0" collapsed="false"/>
    <row r="4" customFormat="false" ht="21.75" hidden="false" customHeight="true" outlineLevel="0" collapsed="false">
      <c r="B4" s="3" t="s">
        <v>2</v>
      </c>
      <c r="C4" s="3"/>
      <c r="D4" s="3"/>
      <c r="E4" s="3"/>
      <c r="F4" s="3"/>
      <c r="G4" s="3"/>
      <c r="H4" s="3"/>
      <c r="I4" s="3"/>
    </row>
    <row r="5" customFormat="false" ht="15" hidden="false" customHeight="false" outlineLevel="0" collapsed="false">
      <c r="B5" s="4" t="s">
        <v>3</v>
      </c>
      <c r="C5" s="5"/>
      <c r="D5" s="5"/>
      <c r="E5" s="5"/>
      <c r="F5" s="4" t="s">
        <v>4</v>
      </c>
      <c r="G5" s="5"/>
      <c r="H5" s="5"/>
      <c r="I5" s="5"/>
    </row>
    <row r="6" customFormat="false" ht="15" hidden="false" customHeight="false" outlineLevel="0" collapsed="false">
      <c r="B6" s="4" t="s">
        <v>5</v>
      </c>
      <c r="C6" s="5"/>
      <c r="D6" s="5"/>
      <c r="E6" s="5"/>
      <c r="F6" s="4" t="s">
        <v>6</v>
      </c>
      <c r="G6" s="5"/>
      <c r="H6" s="5"/>
      <c r="I6" s="5"/>
    </row>
    <row r="7" customFormat="false" ht="27.75" hidden="false" customHeight="true" outlineLevel="0" collapsed="false">
      <c r="B7" s="4" t="s">
        <v>7</v>
      </c>
      <c r="C7" s="5"/>
      <c r="D7" s="5"/>
      <c r="E7" s="5"/>
      <c r="F7" s="4" t="s">
        <v>8</v>
      </c>
      <c r="G7" s="5"/>
      <c r="H7" s="5"/>
      <c r="I7" s="5"/>
    </row>
    <row r="8" customFormat="false" ht="6" hidden="false" customHeight="true" outlineLevel="0" collapsed="false"/>
    <row r="9" customFormat="false" ht="21.75" hidden="false" customHeight="true" outlineLevel="0" collapsed="false">
      <c r="B9" s="3" t="s">
        <v>9</v>
      </c>
      <c r="C9" s="3"/>
      <c r="D9" s="3"/>
      <c r="E9" s="3"/>
      <c r="F9" s="3"/>
      <c r="G9" s="3"/>
      <c r="H9" s="3"/>
      <c r="I9" s="3"/>
    </row>
    <row r="10" customFormat="false" ht="18.75" hidden="false" customHeight="true" outlineLevel="0" collapsed="false">
      <c r="B10" s="6" t="s">
        <v>10</v>
      </c>
      <c r="C10" s="6"/>
      <c r="D10" s="6"/>
      <c r="E10" s="7"/>
    </row>
    <row r="11" customFormat="false" ht="18.75" hidden="false" customHeight="true" outlineLevel="0" collapsed="false">
      <c r="B11" s="6" t="s">
        <v>11</v>
      </c>
      <c r="C11" s="6"/>
      <c r="D11" s="6"/>
      <c r="E11" s="5"/>
      <c r="F11" s="5"/>
      <c r="G11" s="5"/>
      <c r="H11" s="5"/>
      <c r="I11" s="5"/>
    </row>
    <row r="12" customFormat="false" ht="18.75" hidden="false" customHeight="true" outlineLevel="0" collapsed="false">
      <c r="B12" s="6" t="s">
        <v>12</v>
      </c>
      <c r="C12" s="6"/>
      <c r="D12" s="6"/>
      <c r="E12" s="8" t="n">
        <f aca="false">Lists!$Q$2</f>
        <v>45</v>
      </c>
      <c r="F12" s="9" t="s">
        <v>13</v>
      </c>
      <c r="G12" s="9"/>
      <c r="H12" s="9"/>
      <c r="I12" s="9"/>
    </row>
    <row r="13" customFormat="false" ht="18.75" hidden="false" customHeight="true" outlineLevel="0" collapsed="false">
      <c r="B13" s="4" t="s">
        <v>14</v>
      </c>
      <c r="C13" s="4"/>
      <c r="D13" s="4"/>
      <c r="E13" s="8" t="n">
        <f aca="false">SUMIFS($K$27:$K$75,$G$27:$G$75,"Completed")+SUMIFS($K$27:$K$75,$G$27:$G$75,"Transfer credit awarded")</f>
        <v>0</v>
      </c>
      <c r="F13" s="10" t="str">
        <f aca="false">REPT("█",ROUND(MIN(1,E13/E12)*20,0))&amp;REPT("░",20-ROUND(MIN(1,E13/E12)*20,0))&amp;"  "&amp;TEXT(MIN(1,E13/E12),"0%")</f>
        <v>░░░░░░░░░░░░░░░░░░░░  0%</v>
      </c>
      <c r="G13" s="10"/>
      <c r="H13" s="10"/>
      <c r="I13" s="10"/>
    </row>
    <row r="14" customFormat="false" ht="18.75" hidden="false" customHeight="true" outlineLevel="0" collapsed="false">
      <c r="B14" s="6" t="s">
        <v>15</v>
      </c>
      <c r="C14" s="6"/>
      <c r="D14" s="6"/>
      <c r="E14" s="8" t="n">
        <f aca="false">SUMIFS($K$27:$K$75,$G$27:$G$75,"In Progress")</f>
        <v>0</v>
      </c>
      <c r="F14" s="9" t="s">
        <v>16</v>
      </c>
      <c r="G14" s="9"/>
      <c r="H14" s="9"/>
      <c r="I14" s="9"/>
    </row>
    <row r="15" customFormat="false" ht="18.75" hidden="false" customHeight="true" outlineLevel="0" collapsed="false">
      <c r="B15" s="6" t="s">
        <v>17</v>
      </c>
      <c r="C15" s="6"/>
      <c r="D15" s="6"/>
      <c r="E15" s="8" t="n">
        <f aca="false">SUMIFS($K$27:$K$75,$G$27:$G$75,"Planned")</f>
        <v>0</v>
      </c>
      <c r="F15" s="9" t="s">
        <v>18</v>
      </c>
      <c r="G15" s="9"/>
      <c r="H15" s="9"/>
      <c r="I15" s="9"/>
    </row>
    <row r="16" customFormat="false" ht="18.75" hidden="false" customHeight="true" outlineLevel="0" collapsed="false">
      <c r="B16" s="6" t="s">
        <v>19</v>
      </c>
      <c r="C16" s="6"/>
      <c r="D16" s="6"/>
      <c r="E16" s="8" t="n">
        <f aca="false">MAX(0,E12-E13-E14-E15)</f>
        <v>45</v>
      </c>
      <c r="F16" s="9" t="str">
        <f aca="false">IF(E16=0,"✔ Enough credits are completed or scheduled","⚠ Schedule "&amp;E16&amp;" more credit(s) to reach "&amp;E12)</f>
        <v>⚠ Schedule 45 more credit(s) to reach 45</v>
      </c>
      <c r="G16" s="9"/>
      <c r="H16" s="9"/>
      <c r="I16" s="9"/>
    </row>
    <row r="17" customFormat="false" ht="18.75" hidden="false" customHeight="true" outlineLevel="0" collapsed="false">
      <c r="B17" s="6" t="s">
        <v>20</v>
      </c>
      <c r="C17" s="6"/>
      <c r="D17" s="6"/>
      <c r="E17" s="8" t="n">
        <f aca="false">Lists!$Q$3</f>
        <v>23</v>
      </c>
      <c r="F17" s="9" t="s">
        <v>21</v>
      </c>
      <c r="G17" s="9"/>
      <c r="H17" s="9"/>
      <c r="I17" s="9"/>
    </row>
    <row r="18" customFormat="false" ht="18.75" hidden="false" customHeight="true" outlineLevel="0" collapsed="false">
      <c r="B18" s="4" t="s">
        <v>22</v>
      </c>
      <c r="C18" s="4"/>
      <c r="D18" s="4"/>
      <c r="E18" s="8" t="n">
        <f aca="false">SUMIFS($K$27:$K$75,$G$27:$G$75,"Completed",$H$27:$H$75,"Yes")+SUMIFS($K$27:$K$75,$G$27:$G$75,"Transfer credit awarded",$H$27:$H$75,"Yes")</f>
        <v>0</v>
      </c>
      <c r="F18" s="10" t="str">
        <f aca="false">REPT("█",ROUND(MIN(1,E18/E17)*20,0))&amp;REPT("░",20-ROUND(MIN(1,E18/E17)*20,0))&amp;"  "&amp;TEXT(MIN(1,E18/E17),"0%")</f>
        <v>░░░░░░░░░░░░░░░░░░░░  0%</v>
      </c>
      <c r="G18" s="10"/>
      <c r="H18" s="10"/>
      <c r="I18" s="10"/>
    </row>
    <row r="19" customFormat="false" ht="18.75" hidden="false" customHeight="true" outlineLevel="0" collapsed="false">
      <c r="B19" s="6" t="s">
        <v>23</v>
      </c>
      <c r="C19" s="6"/>
      <c r="D19" s="6"/>
      <c r="E19" s="8" t="n">
        <f aca="false">SUMIFS($K$27:$K$75,$H$27:$H$75,"Yes")</f>
        <v>0</v>
      </c>
      <c r="F19" s="9" t="s">
        <v>24</v>
      </c>
      <c r="G19" s="9"/>
      <c r="H19" s="9"/>
      <c r="I19" s="9"/>
    </row>
    <row r="20" customFormat="false" ht="18.75" hidden="false" customHeight="true" outlineLevel="0" collapsed="false">
      <c r="B20" s="6" t="s">
        <v>25</v>
      </c>
      <c r="C20" s="6"/>
      <c r="D20" s="6"/>
      <c r="E20" s="8" t="n">
        <f aca="false">MAX(0,E17-E19)</f>
        <v>23</v>
      </c>
      <c r="F20" s="9" t="str">
        <f aca="false">IF(E10="No","STEM MBA not selected",IF(E20=0,"✔ STEM target is covered by your plan","⚠ Add "&amp;E20&amp;" more STEM credit(s) to qualify"))</f>
        <v>⚠ Add 23 more STEM credit(s) to qualify</v>
      </c>
      <c r="G20" s="9"/>
      <c r="H20" s="9"/>
      <c r="I20" s="9"/>
    </row>
    <row r="21" customFormat="false" ht="18.75" hidden="false" customHeight="true" outlineLevel="0" collapsed="false">
      <c r="B21" s="6" t="s">
        <v>26</v>
      </c>
      <c r="C21" s="6"/>
      <c r="D21" s="6"/>
      <c r="E21" s="11"/>
      <c r="F21" s="9" t="str">
        <f aca="false">IF(E21="","Enter your cumulative GPA (minimum "&amp;TEXT(Lists!$Q$4,"0.0")&amp;")",IF(E21&gt;=Lists!$Q$4,"✔ Meets the minimum GPA","⚠ Below the minimum GPA of "&amp;TEXT(Lists!$Q$4,"0.0")))</f>
        <v>Enter your cumulative GPA (minimum 2.5)</v>
      </c>
      <c r="G21" s="9"/>
      <c r="H21" s="9"/>
      <c r="I21" s="9"/>
    </row>
    <row r="22" customFormat="false" ht="18.75" hidden="false" customHeight="true" outlineLevel="0" collapsed="false">
      <c r="B22" s="6" t="s">
        <v>27</v>
      </c>
      <c r="C22" s="6"/>
      <c r="D22" s="6"/>
      <c r="E22" s="8" t="str">
        <f aca="false">COUNTIF($G$79:$G$81,"Completed")&amp;" of "&amp;ROWS($G$79:$G$81)</f>
        <v>0 of 3</v>
      </c>
      <c r="F22" s="9" t="str">
        <f aca="false">IF(COUNTIF($G$79:$G$81,"Completed")=ROWS($G$79:$G$81),"✔ All other requirements complete","Orientation/MBA Edge and online modules")</f>
        <v>Orientation/MBA Edge and online modules</v>
      </c>
      <c r="G22" s="9"/>
      <c r="H22" s="9"/>
      <c r="I22" s="9"/>
    </row>
    <row r="23" customFormat="false" ht="18.75" hidden="false" customHeight="true" outlineLevel="0" collapsed="false">
      <c r="B23" s="6" t="s">
        <v>28</v>
      </c>
      <c r="C23" s="6"/>
      <c r="D23" s="6"/>
      <c r="E23" s="8" t="n">
        <f aca="false">COUNTIF($I$27:$I$75,"⚠*")</f>
        <v>0</v>
      </c>
      <c r="F23" s="9" t="str">
        <f aca="false">IF(E23=0,"✔ No course is entered twice","⚠ A course appears more than once — it is only counted once")</f>
        <v>✔ No course is entered twice</v>
      </c>
      <c r="G23" s="9"/>
      <c r="H23" s="9"/>
      <c r="I23" s="9"/>
    </row>
    <row r="25" customFormat="false" ht="21.75" hidden="false" customHeight="true" outlineLevel="0" collapsed="false">
      <c r="B25" s="3" t="s">
        <v>29</v>
      </c>
      <c r="C25" s="3"/>
      <c r="D25" s="3"/>
      <c r="E25" s="3"/>
      <c r="F25" s="3"/>
      <c r="G25" s="3"/>
      <c r="H25" s="3"/>
      <c r="I25" s="3"/>
    </row>
    <row r="26" customFormat="false" ht="19.5" hidden="false" customHeight="true" outlineLevel="0" collapsed="false">
      <c r="B26" s="12" t="s">
        <v>30</v>
      </c>
      <c r="C26" s="12" t="s">
        <v>31</v>
      </c>
      <c r="D26" s="12" t="s">
        <v>32</v>
      </c>
      <c r="E26" s="12" t="s">
        <v>33</v>
      </c>
      <c r="F26" s="12" t="s">
        <v>34</v>
      </c>
      <c r="G26" s="12" t="s">
        <v>35</v>
      </c>
      <c r="H26" s="12" t="s">
        <v>36</v>
      </c>
      <c r="I26" s="12" t="s">
        <v>37</v>
      </c>
      <c r="K26" s="13" t="s">
        <v>38</v>
      </c>
    </row>
    <row r="27" customFormat="false" ht="18.75" hidden="false" customHeight="true" outlineLevel="0" collapsed="false">
      <c r="B27" s="14" t="s">
        <v>39</v>
      </c>
      <c r="C27" s="14" t="s">
        <v>40</v>
      </c>
      <c r="D27" s="15" t="s">
        <v>41</v>
      </c>
      <c r="E27" s="16" t="n">
        <v>3</v>
      </c>
      <c r="F27" s="7"/>
      <c r="G27" s="7"/>
      <c r="H27" s="16" t="s">
        <v>42</v>
      </c>
      <c r="I27" s="16" t="str">
        <f aca="false">IF(B27="","",IF(OR(COUNTIF($B$27:$B$75,B27)&gt;1,COUNTIF($C$27:$C$36,B27)&gt;0),"⚠ Duplicate",""))</f>
        <v/>
      </c>
      <c r="K27" s="17" t="n">
        <f aca="false">IF(OR(G27="",N(E27)=0),0,IF(B27="",E27,IF(COUNTIF($B$27:B27,B27)=1,E27,0)))</f>
        <v>0</v>
      </c>
    </row>
    <row r="28" customFormat="false" ht="18.75" hidden="false" customHeight="true" outlineLevel="0" collapsed="false">
      <c r="B28" s="14" t="s">
        <v>43</v>
      </c>
      <c r="C28" s="14" t="s">
        <v>44</v>
      </c>
      <c r="D28" s="15" t="s">
        <v>45</v>
      </c>
      <c r="E28" s="16" t="n">
        <v>3</v>
      </c>
      <c r="F28" s="7"/>
      <c r="G28" s="7"/>
      <c r="H28" s="16" t="s">
        <v>46</v>
      </c>
      <c r="I28" s="16" t="str">
        <f aca="false">IF(B28="","",IF(OR(COUNTIF($B$27:$B$75,B28)&gt;1,COUNTIF($C$27:$C$36,B28)&gt;0),"⚠ Duplicate",""))</f>
        <v/>
      </c>
      <c r="K28" s="17" t="n">
        <f aca="false">IF(OR(G28="",N(E28)=0),0,IF(B28="",E28,IF(COUNTIF($B$27:B28,B28)=1,E28,0)))</f>
        <v>0</v>
      </c>
    </row>
    <row r="29" customFormat="false" ht="18.75" hidden="false" customHeight="true" outlineLevel="0" collapsed="false">
      <c r="B29" s="14" t="s">
        <v>47</v>
      </c>
      <c r="C29" s="14" t="s">
        <v>48</v>
      </c>
      <c r="D29" s="15" t="s">
        <v>49</v>
      </c>
      <c r="E29" s="16" t="n">
        <v>3</v>
      </c>
      <c r="F29" s="7"/>
      <c r="G29" s="7"/>
      <c r="H29" s="16" t="s">
        <v>46</v>
      </c>
      <c r="I29" s="16" t="str">
        <f aca="false">IF(B29="","",IF(OR(COUNTIF($B$27:$B$75,B29)&gt;1,COUNTIF($C$27:$C$36,B29)&gt;0),"⚠ Duplicate",""))</f>
        <v/>
      </c>
      <c r="K29" s="17" t="n">
        <f aca="false">IF(OR(G29="",N(E29)=0),0,IF(B29="",E29,IF(COUNTIF($B$27:B29,B29)=1,E29,0)))</f>
        <v>0</v>
      </c>
    </row>
    <row r="30" customFormat="false" ht="18.75" hidden="false" customHeight="true" outlineLevel="0" collapsed="false">
      <c r="B30" s="14" t="s">
        <v>50</v>
      </c>
      <c r="C30" s="14" t="s">
        <v>51</v>
      </c>
      <c r="D30" s="15" t="s">
        <v>52</v>
      </c>
      <c r="E30" s="16" t="n">
        <v>3</v>
      </c>
      <c r="F30" s="7"/>
      <c r="G30" s="7"/>
      <c r="H30" s="16" t="s">
        <v>42</v>
      </c>
      <c r="I30" s="16" t="str">
        <f aca="false">IF(B30="","",IF(OR(COUNTIF($B$27:$B$75,B30)&gt;1,COUNTIF($C$27:$C$36,B30)&gt;0),"⚠ Duplicate",""))</f>
        <v/>
      </c>
      <c r="K30" s="17" t="n">
        <f aca="false">IF(OR(G30="",N(E30)=0),0,IF(B30="",E30,IF(COUNTIF($B$27:B30,B30)=1,E30,0)))</f>
        <v>0</v>
      </c>
    </row>
    <row r="31" customFormat="false" ht="18.75" hidden="false" customHeight="true" outlineLevel="0" collapsed="false">
      <c r="B31" s="14" t="s">
        <v>53</v>
      </c>
      <c r="C31" s="14" t="s">
        <v>54</v>
      </c>
      <c r="D31" s="15" t="s">
        <v>55</v>
      </c>
      <c r="E31" s="16" t="n">
        <v>3</v>
      </c>
      <c r="F31" s="7"/>
      <c r="G31" s="7"/>
      <c r="H31" s="16" t="s">
        <v>42</v>
      </c>
      <c r="I31" s="16" t="str">
        <f aca="false">IF(B31="","",IF(OR(COUNTIF($B$27:$B$75,B31)&gt;1,COUNTIF($C$27:$C$36,B31)&gt;0),"⚠ Duplicate",""))</f>
        <v/>
      </c>
      <c r="K31" s="17" t="n">
        <f aca="false">IF(OR(G31="",N(E31)=0),0,IF(B31="",E31,IF(COUNTIF($B$27:B31,B31)=1,E31,0)))</f>
        <v>0</v>
      </c>
    </row>
    <row r="32" customFormat="false" ht="18.75" hidden="false" customHeight="true" outlineLevel="0" collapsed="false">
      <c r="B32" s="14" t="s">
        <v>56</v>
      </c>
      <c r="C32" s="14" t="s">
        <v>57</v>
      </c>
      <c r="D32" s="15" t="s">
        <v>58</v>
      </c>
      <c r="E32" s="16" t="n">
        <v>3</v>
      </c>
      <c r="F32" s="7"/>
      <c r="G32" s="7"/>
      <c r="H32" s="16" t="s">
        <v>46</v>
      </c>
      <c r="I32" s="16" t="str">
        <f aca="false">IF(B32="","",IF(OR(COUNTIF($B$27:$B$75,B32)&gt;1,COUNTIF($C$27:$C$36,B32)&gt;0),"⚠ Duplicate",""))</f>
        <v/>
      </c>
      <c r="K32" s="17" t="n">
        <f aca="false">IF(OR(G32="",N(E32)=0),0,IF(B32="",E32,IF(COUNTIF($B$27:B32,B32)=1,E32,0)))</f>
        <v>0</v>
      </c>
    </row>
    <row r="33" customFormat="false" ht="18.75" hidden="false" customHeight="true" outlineLevel="0" collapsed="false">
      <c r="B33" s="14" t="s">
        <v>59</v>
      </c>
      <c r="C33" s="14" t="s">
        <v>60</v>
      </c>
      <c r="D33" s="15" t="s">
        <v>61</v>
      </c>
      <c r="E33" s="16" t="n">
        <v>1</v>
      </c>
      <c r="F33" s="7"/>
      <c r="G33" s="7"/>
      <c r="H33" s="16" t="s">
        <v>42</v>
      </c>
      <c r="I33" s="16" t="str">
        <f aca="false">IF(B33="","",IF(OR(COUNTIF($B$27:$B$75,B33)&gt;1,COUNTIF($C$27:$C$36,B33)&gt;0),"⚠ Duplicate",""))</f>
        <v/>
      </c>
      <c r="K33" s="17" t="n">
        <f aca="false">IF(OR(G33="",N(E33)=0),0,IF(B33="",E33,IF(COUNTIF($B$27:B33,B33)=1,E33,0)))</f>
        <v>0</v>
      </c>
    </row>
    <row r="34" customFormat="false" ht="18.75" hidden="false" customHeight="true" outlineLevel="0" collapsed="false">
      <c r="B34" s="14" t="s">
        <v>62</v>
      </c>
      <c r="C34" s="14" t="s">
        <v>63</v>
      </c>
      <c r="D34" s="15" t="s">
        <v>64</v>
      </c>
      <c r="E34" s="16" t="n">
        <v>2</v>
      </c>
      <c r="F34" s="7"/>
      <c r="G34" s="7"/>
      <c r="H34" s="16" t="s">
        <v>46</v>
      </c>
      <c r="I34" s="16" t="str">
        <f aca="false">IF(B34="","",IF(OR(COUNTIF($B$27:$B$75,B34)&gt;1,COUNTIF($C$27:$C$36,B34)&gt;0),"⚠ Duplicate",""))</f>
        <v/>
      </c>
      <c r="K34" s="17" t="n">
        <f aca="false">IF(OR(G34="",N(E34)=0),0,IF(B34="",E34,IF(COUNTIF($B$27:B34,B34)=1,E34,0)))</f>
        <v>0</v>
      </c>
    </row>
    <row r="35" customFormat="false" ht="18.75" hidden="false" customHeight="true" outlineLevel="0" collapsed="false">
      <c r="B35" s="14" t="s">
        <v>65</v>
      </c>
      <c r="C35" s="14" t="s">
        <v>66</v>
      </c>
      <c r="D35" s="15" t="s">
        <v>67</v>
      </c>
      <c r="E35" s="16" t="n">
        <v>3</v>
      </c>
      <c r="F35" s="7"/>
      <c r="G35" s="7"/>
      <c r="H35" s="16" t="s">
        <v>46</v>
      </c>
      <c r="I35" s="16" t="str">
        <f aca="false">IF(B35="","",IF(OR(COUNTIF($B$27:$B$75,B35)&gt;1,COUNTIF($C$27:$C$36,B35)&gt;0),"⚠ Duplicate",""))</f>
        <v/>
      </c>
      <c r="K35" s="17" t="n">
        <f aca="false">IF(OR(G35="",N(E35)=0),0,IF(B35="",E35,IF(COUNTIF($B$27:B35,B35)=1,E35,0)))</f>
        <v>0</v>
      </c>
    </row>
    <row r="36" customFormat="false" ht="18.75" hidden="false" customHeight="true" outlineLevel="0" collapsed="false">
      <c r="B36" s="14" t="s">
        <v>68</v>
      </c>
      <c r="C36" s="14" t="s">
        <v>66</v>
      </c>
      <c r="D36" s="15" t="s">
        <v>69</v>
      </c>
      <c r="E36" s="16" t="n">
        <v>3</v>
      </c>
      <c r="F36" s="7"/>
      <c r="G36" s="7"/>
      <c r="H36" s="16" t="s">
        <v>42</v>
      </c>
      <c r="I36" s="16" t="str">
        <f aca="false">IF(B36="","",IF(OR(COUNTIF($B$27:$B$75,B36)&gt;1,COUNTIF($C$27:$C$36,B36)&gt;0),"⚠ Duplicate",""))</f>
        <v/>
      </c>
      <c r="K36" s="17" t="n">
        <f aca="false">IF(OR(G36="",N(E36)=0),0,IF(B36="",E36,IF(COUNTIF($B$27:B36,B36)=1,E36,0)))</f>
        <v>0</v>
      </c>
    </row>
    <row r="37" customFormat="false" ht="15" hidden="false" customHeight="true" outlineLevel="0" collapsed="false">
      <c r="B37" s="4" t="s">
        <v>70</v>
      </c>
      <c r="C37" s="4"/>
      <c r="D37" s="4"/>
      <c r="E37" s="18" t="n">
        <f aca="false">SUMIFS($K$27:$K$36,$G$27:$G$36,"Completed")+SUMIFS($K$27:$K$36,$G$27:$G$36,"Transfer credit awarded")</f>
        <v>0</v>
      </c>
      <c r="F37" s="19"/>
      <c r="G37" s="19"/>
      <c r="H37" s="18" t="n">
        <f aca="false">SUMIFS($K$27:$K$36,$G$27:$G$36,"Completed",$H$27:$H$36,"Yes")+SUMIFS($K$27:$K$36,$G$27:$G$36,"Transfer credit awarded",$H$27:$H$36,"Yes")</f>
        <v>0</v>
      </c>
      <c r="I37" s="19"/>
    </row>
    <row r="39" customFormat="false" ht="21.75" hidden="false" customHeight="true" outlineLevel="0" collapsed="false">
      <c r="B39" s="3" t="s">
        <v>71</v>
      </c>
      <c r="C39" s="3"/>
      <c r="D39" s="3"/>
      <c r="E39" s="3"/>
      <c r="F39" s="3"/>
      <c r="G39" s="3"/>
      <c r="H39" s="3"/>
      <c r="I39" s="3"/>
    </row>
    <row r="40" customFormat="false" ht="19.5" hidden="false" customHeight="true" outlineLevel="0" collapsed="false">
      <c r="B40" s="12" t="s">
        <v>72</v>
      </c>
      <c r="C40" s="12"/>
      <c r="D40" s="12" t="s">
        <v>32</v>
      </c>
      <c r="E40" s="12" t="s">
        <v>33</v>
      </c>
      <c r="F40" s="12" t="s">
        <v>34</v>
      </c>
      <c r="G40" s="12" t="s">
        <v>35</v>
      </c>
      <c r="H40" s="12" t="s">
        <v>36</v>
      </c>
      <c r="I40" s="12" t="s">
        <v>37</v>
      </c>
    </row>
    <row r="41" customFormat="false" ht="18.75" hidden="false" customHeight="true" outlineLevel="0" collapsed="false">
      <c r="B41" s="20"/>
      <c r="C41" s="20"/>
      <c r="D41" s="15" t="str">
        <f aca="false">IF(B41="Custom / Write-in",IF(D42="","← enter the approved course below",D42),IFERROR(INDEX(Lists!$L$2:$L$4,MATCH(B41,Lists!$K$2:$K$4,0)),"← select a course"))</f>
        <v>← select a course</v>
      </c>
      <c r="E41" s="16" t="n">
        <f aca="false">IF(B41="Custom / Write-in",IF(N(E42)=0,Lists!$Q$5,E42),IFERROR(INDEX(Lists!$M$2:$M$4,MATCH(B41,Lists!$K$2:$K$4,0)),Lists!$Q$5))</f>
        <v>3</v>
      </c>
      <c r="F41" s="7"/>
      <c r="G41" s="7"/>
      <c r="H41" s="16" t="str">
        <f aca="false">IF(B41="Custom / Write-in",IF(H42="Yes","Yes","No"),IFERROR(INDEX(Lists!$N$2:$N$4,MATCH(B41,Lists!$K$2:$K$4,0)),"No"))</f>
        <v>No</v>
      </c>
      <c r="I41" s="16" t="str">
        <f aca="false">IF(B41="","",IF(OR(COUNTIF($B$27:$B$75,B41)&gt;1,COUNTIF($C$27:$C$36,B41)&gt;0),"⚠ Duplicate",""))</f>
        <v/>
      </c>
      <c r="K41" s="17" t="n">
        <f aca="false">IF(OR(G41="",N(E41)=0),0,IF(B41="",E41,IF(COUNTIF($B$27:B41,B41)=1,E41,0)))</f>
        <v>0</v>
      </c>
    </row>
    <row r="42" customFormat="false" ht="33.75" hidden="false" customHeight="true" outlineLevel="0" collapsed="false">
      <c r="B42" s="21"/>
      <c r="C42" s="21"/>
      <c r="D42" s="5"/>
      <c r="E42" s="7"/>
      <c r="F42" s="22" t="s">
        <v>73</v>
      </c>
      <c r="G42" s="22"/>
      <c r="H42" s="7"/>
      <c r="I42" s="16" t="str">
        <f aca="false">IF(B42="","",IF(OR(COUNTIF($B$27:$B$75,B42)&gt;1,COUNTIF($C$27:$C$36,B42)&gt;0),"⚠ Duplicate",""))</f>
        <v/>
      </c>
    </row>
    <row r="44" customFormat="false" ht="21.75" hidden="false" customHeight="true" outlineLevel="0" collapsed="false">
      <c r="B44" s="3" t="s">
        <v>74</v>
      </c>
      <c r="C44" s="3"/>
      <c r="D44" s="3"/>
      <c r="E44" s="3"/>
      <c r="F44" s="3"/>
      <c r="G44" s="3"/>
      <c r="H44" s="3"/>
      <c r="I44" s="3"/>
    </row>
    <row r="45" customFormat="false" ht="30" hidden="false" customHeight="true" outlineLevel="0" collapsed="false">
      <c r="B45" s="4" t="s">
        <v>75</v>
      </c>
      <c r="C45" s="4"/>
      <c r="D45" s="5"/>
      <c r="E45" s="23" t="str">
        <f aca="false">IF(D45="","← Select a concentration, Custom / Write-in, or None",IF(D45="None","No concentration — list your courses under Electives below",IF(D45="Custom / Write-in","← Type your concentration name in the Write-in row","")))</f>
        <v>← Select a concentration, Custom / Write-in, or None</v>
      </c>
      <c r="F45" s="23"/>
      <c r="G45" s="23"/>
      <c r="H45" s="23"/>
      <c r="I45" s="23"/>
    </row>
    <row r="46" customFormat="false" ht="19.5" hidden="false" customHeight="true" outlineLevel="0" collapsed="false">
      <c r="B46" s="4" t="s">
        <v>76</v>
      </c>
      <c r="C46" s="4"/>
      <c r="D46" s="5"/>
      <c r="E46" s="23" t="s">
        <v>77</v>
      </c>
      <c r="F46" s="23"/>
      <c r="G46" s="23"/>
      <c r="H46" s="23"/>
      <c r="I46" s="23"/>
    </row>
    <row r="47" customFormat="false" ht="19.5" hidden="false" customHeight="true" outlineLevel="0" collapsed="false">
      <c r="B47" s="12" t="s">
        <v>78</v>
      </c>
      <c r="C47" s="12"/>
      <c r="D47" s="12" t="s">
        <v>32</v>
      </c>
      <c r="E47" s="12" t="s">
        <v>33</v>
      </c>
      <c r="F47" s="12" t="s">
        <v>34</v>
      </c>
      <c r="G47" s="12" t="s">
        <v>35</v>
      </c>
      <c r="H47" s="12" t="s">
        <v>79</v>
      </c>
      <c r="I47" s="12" t="s">
        <v>37</v>
      </c>
    </row>
    <row r="48" customFormat="false" ht="18.75" hidden="false" customHeight="true" outlineLevel="0" collapsed="false">
      <c r="B48" s="21"/>
      <c r="C48" s="21"/>
      <c r="D48" s="5"/>
      <c r="E48" s="7"/>
      <c r="F48" s="7"/>
      <c r="G48" s="7"/>
      <c r="H48" s="7"/>
      <c r="I48" s="16" t="str">
        <f aca="false">IF(B48="","",IF(OR(COUNTIF($B$27:$B$75,B48)&gt;1,COUNTIF($C$27:$C$36,B48)&gt;0),"⚠ Duplicate",""))</f>
        <v/>
      </c>
      <c r="K48" s="17" t="n">
        <f aca="false">IF(OR(G48="",N(E48)=0),0,IF(B48="",E48,IF(COUNTIF($B$27:B48,B48)=1,E48,0)))</f>
        <v>0</v>
      </c>
    </row>
    <row r="49" customFormat="false" ht="18.75" hidden="false" customHeight="true" outlineLevel="0" collapsed="false">
      <c r="B49" s="21"/>
      <c r="C49" s="21"/>
      <c r="D49" s="5"/>
      <c r="E49" s="7"/>
      <c r="F49" s="7"/>
      <c r="G49" s="7"/>
      <c r="H49" s="7"/>
      <c r="I49" s="16" t="str">
        <f aca="false">IF(B49="","",IF(OR(COUNTIF($B$27:$B$75,B49)&gt;1,COUNTIF($C$27:$C$36,B49)&gt;0),"⚠ Duplicate",""))</f>
        <v/>
      </c>
      <c r="K49" s="17" t="n">
        <f aca="false">IF(OR(G49="",N(E49)=0),0,IF(B49="",E49,IF(COUNTIF($B$27:B49,B49)=1,E49,0)))</f>
        <v>0</v>
      </c>
    </row>
    <row r="50" customFormat="false" ht="18.75" hidden="false" customHeight="true" outlineLevel="0" collapsed="false">
      <c r="B50" s="21"/>
      <c r="C50" s="21"/>
      <c r="D50" s="5"/>
      <c r="E50" s="7"/>
      <c r="F50" s="7"/>
      <c r="G50" s="7"/>
      <c r="H50" s="7"/>
      <c r="I50" s="16" t="str">
        <f aca="false">IF(B50="","",IF(OR(COUNTIF($B$27:$B$75,B50)&gt;1,COUNTIF($C$27:$C$36,B50)&gt;0),"⚠ Duplicate",""))</f>
        <v/>
      </c>
      <c r="K50" s="17" t="n">
        <f aca="false">IF(OR(G50="",N(E50)=0),0,IF(B50="",E50,IF(COUNTIF($B$27:B50,B50)=1,E50,0)))</f>
        <v>0</v>
      </c>
    </row>
    <row r="51" customFormat="false" ht="18.75" hidden="false" customHeight="true" outlineLevel="0" collapsed="false">
      <c r="B51" s="21"/>
      <c r="C51" s="21"/>
      <c r="D51" s="5"/>
      <c r="E51" s="7"/>
      <c r="F51" s="7"/>
      <c r="G51" s="7"/>
      <c r="H51" s="7"/>
      <c r="I51" s="16" t="str">
        <f aca="false">IF(B51="","",IF(OR(COUNTIF($B$27:$B$75,B51)&gt;1,COUNTIF($C$27:$C$36,B51)&gt;0),"⚠ Duplicate",""))</f>
        <v/>
      </c>
      <c r="K51" s="17" t="n">
        <f aca="false">IF(OR(G51="",N(E51)=0),0,IF(B51="",E51,IF(COUNTIF($B$27:B51,B51)=1,E51,0)))</f>
        <v>0</v>
      </c>
    </row>
    <row r="52" customFormat="false" ht="18.75" hidden="false" customHeight="true" outlineLevel="0" collapsed="false">
      <c r="B52" s="21"/>
      <c r="C52" s="21"/>
      <c r="D52" s="5"/>
      <c r="E52" s="7"/>
      <c r="F52" s="7"/>
      <c r="G52" s="7"/>
      <c r="H52" s="7"/>
      <c r="I52" s="16" t="str">
        <f aca="false">IF(B52="","",IF(OR(COUNTIF($B$27:$B$75,B52)&gt;1,COUNTIF($C$27:$C$36,B52)&gt;0),"⚠ Duplicate",""))</f>
        <v/>
      </c>
      <c r="K52" s="17" t="n">
        <f aca="false">IF(OR(G52="",N(E52)=0),0,IF(B52="",E52,IF(COUNTIF($B$27:B52,B52)=1,E52,0)))</f>
        <v>0</v>
      </c>
    </row>
    <row r="53" customFormat="false" ht="18.75" hidden="false" customHeight="true" outlineLevel="0" collapsed="false">
      <c r="B53" s="21"/>
      <c r="C53" s="21"/>
      <c r="D53" s="5"/>
      <c r="E53" s="7"/>
      <c r="F53" s="7"/>
      <c r="G53" s="7"/>
      <c r="H53" s="7"/>
      <c r="I53" s="16" t="str">
        <f aca="false">IF(B53="","",IF(OR(COUNTIF($B$27:$B$75,B53)&gt;1,COUNTIF($C$27:$C$36,B53)&gt;0),"⚠ Duplicate",""))</f>
        <v/>
      </c>
      <c r="K53" s="17" t="n">
        <f aca="false">IF(OR(G53="",N(E53)=0),0,IF(B53="",E53,IF(COUNTIF($B$27:B53,B53)=1,E53,0)))</f>
        <v>0</v>
      </c>
    </row>
    <row r="54" customFormat="false" ht="15" hidden="false" customHeight="true" outlineLevel="0" collapsed="false">
      <c r="B54" s="4" t="s">
        <v>80</v>
      </c>
      <c r="C54" s="4"/>
      <c r="D54" s="4"/>
      <c r="E54" s="18" t="n">
        <f aca="false">SUMIFS($K$48:$K$53,$G$48:$G$53,"Completed")+SUMIFS($K$48:$K$53,$G$48:$G$53,"Transfer credit awarded")</f>
        <v>0</v>
      </c>
      <c r="F54" s="19"/>
      <c r="G54" s="19"/>
      <c r="H54" s="18" t="n">
        <f aca="false">SUMIFS($K$48:$K$53,$G$48:$G$53,"Completed",$H$48:$H$53,"Yes")+SUMIFS($K$48:$K$53,$G$48:$G$53,"Transfer credit awarded",$H$48:$H$53,"Yes")</f>
        <v>0</v>
      </c>
      <c r="I54" s="19"/>
    </row>
    <row r="56" customFormat="false" ht="21.75" hidden="false" customHeight="true" outlineLevel="0" collapsed="false">
      <c r="B56" s="3" t="s">
        <v>81</v>
      </c>
      <c r="C56" s="3"/>
      <c r="D56" s="3"/>
      <c r="E56" s="3"/>
      <c r="F56" s="3"/>
      <c r="G56" s="3"/>
      <c r="H56" s="3"/>
      <c r="I56" s="3"/>
    </row>
    <row r="57" customFormat="false" ht="30" hidden="false" customHeight="true" outlineLevel="0" collapsed="false">
      <c r="B57" s="4" t="s">
        <v>75</v>
      </c>
      <c r="C57" s="4"/>
      <c r="D57" s="5"/>
      <c r="E57" s="23" t="str">
        <f aca="false">IF(D57="","← Optional — select a second concentration, Custom / Write-in, or None",IF(D57="None","No secondary concentration",IF(D57="Custom / Write-in","← Type your concentration name in the Write-in row",IF(D57=D45,"⚠ Same as your primary concentration",""))))</f>
        <v>← Optional — select a second concentration, Custom / Write-in, or None</v>
      </c>
      <c r="F57" s="23"/>
      <c r="G57" s="23"/>
      <c r="H57" s="23"/>
      <c r="I57" s="23"/>
    </row>
    <row r="58" customFormat="false" ht="19.5" hidden="false" customHeight="true" outlineLevel="0" collapsed="false">
      <c r="B58" s="4" t="s">
        <v>76</v>
      </c>
      <c r="C58" s="4"/>
      <c r="D58" s="5"/>
      <c r="E58" s="23" t="s">
        <v>77</v>
      </c>
      <c r="F58" s="23"/>
      <c r="G58" s="23"/>
      <c r="H58" s="23"/>
      <c r="I58" s="23"/>
    </row>
    <row r="59" customFormat="false" ht="19.5" hidden="false" customHeight="true" outlineLevel="0" collapsed="false">
      <c r="B59" s="12" t="s">
        <v>78</v>
      </c>
      <c r="C59" s="12"/>
      <c r="D59" s="12" t="s">
        <v>32</v>
      </c>
      <c r="E59" s="12" t="s">
        <v>33</v>
      </c>
      <c r="F59" s="12" t="s">
        <v>34</v>
      </c>
      <c r="G59" s="12" t="s">
        <v>35</v>
      </c>
      <c r="H59" s="12" t="s">
        <v>79</v>
      </c>
      <c r="I59" s="12" t="s">
        <v>37</v>
      </c>
    </row>
    <row r="60" customFormat="false" ht="18.75" hidden="false" customHeight="true" outlineLevel="0" collapsed="false">
      <c r="B60" s="21"/>
      <c r="C60" s="21"/>
      <c r="D60" s="5"/>
      <c r="E60" s="7"/>
      <c r="F60" s="7"/>
      <c r="G60" s="7"/>
      <c r="H60" s="7"/>
      <c r="I60" s="16" t="str">
        <f aca="false">IF(B60="","",IF(OR(COUNTIF($B$27:$B$75,B60)&gt;1,COUNTIF($C$27:$C$36,B60)&gt;0),"⚠ Duplicate",""))</f>
        <v/>
      </c>
      <c r="K60" s="17" t="n">
        <f aca="false">IF(OR(G60="",N(E60)=0),0,IF(B60="",E60,IF(COUNTIF($B$27:B60,B60)=1,E60,0)))</f>
        <v>0</v>
      </c>
    </row>
    <row r="61" customFormat="false" ht="18.75" hidden="false" customHeight="true" outlineLevel="0" collapsed="false">
      <c r="B61" s="21"/>
      <c r="C61" s="21"/>
      <c r="D61" s="5"/>
      <c r="E61" s="7"/>
      <c r="F61" s="7"/>
      <c r="G61" s="7"/>
      <c r="H61" s="7"/>
      <c r="I61" s="16" t="str">
        <f aca="false">IF(B61="","",IF(OR(COUNTIF($B$27:$B$75,B61)&gt;1,COUNTIF($C$27:$C$36,B61)&gt;0),"⚠ Duplicate",""))</f>
        <v/>
      </c>
      <c r="K61" s="17" t="n">
        <f aca="false">IF(OR(G61="",N(E61)=0),0,IF(B61="",E61,IF(COUNTIF($B$27:B61,B61)=1,E61,0)))</f>
        <v>0</v>
      </c>
    </row>
    <row r="62" customFormat="false" ht="18.75" hidden="false" customHeight="true" outlineLevel="0" collapsed="false">
      <c r="B62" s="21"/>
      <c r="C62" s="21"/>
      <c r="D62" s="5"/>
      <c r="E62" s="7"/>
      <c r="F62" s="7"/>
      <c r="G62" s="7"/>
      <c r="H62" s="7"/>
      <c r="I62" s="16" t="str">
        <f aca="false">IF(B62="","",IF(OR(COUNTIF($B$27:$B$75,B62)&gt;1,COUNTIF($C$27:$C$36,B62)&gt;0),"⚠ Duplicate",""))</f>
        <v/>
      </c>
      <c r="K62" s="17" t="n">
        <f aca="false">IF(OR(G62="",N(E62)=0),0,IF(B62="",E62,IF(COUNTIF($B$27:B62,B62)=1,E62,0)))</f>
        <v>0</v>
      </c>
    </row>
    <row r="63" customFormat="false" ht="18.75" hidden="false" customHeight="true" outlineLevel="0" collapsed="false">
      <c r="B63" s="21"/>
      <c r="C63" s="21"/>
      <c r="D63" s="5"/>
      <c r="E63" s="7"/>
      <c r="F63" s="7"/>
      <c r="G63" s="7"/>
      <c r="H63" s="7"/>
      <c r="I63" s="16" t="str">
        <f aca="false">IF(B63="","",IF(OR(COUNTIF($B$27:$B$75,B63)&gt;1,COUNTIF($C$27:$C$36,B63)&gt;0),"⚠ Duplicate",""))</f>
        <v/>
      </c>
      <c r="K63" s="17" t="n">
        <f aca="false">IF(OR(G63="",N(E63)=0),0,IF(B63="",E63,IF(COUNTIF($B$27:B63,B63)=1,E63,0)))</f>
        <v>0</v>
      </c>
    </row>
    <row r="64" customFormat="false" ht="18.75" hidden="false" customHeight="true" outlineLevel="0" collapsed="false">
      <c r="B64" s="21"/>
      <c r="C64" s="21"/>
      <c r="D64" s="5"/>
      <c r="E64" s="7"/>
      <c r="F64" s="7"/>
      <c r="G64" s="7"/>
      <c r="H64" s="7"/>
      <c r="I64" s="16" t="str">
        <f aca="false">IF(B64="","",IF(OR(COUNTIF($B$27:$B$75,B64)&gt;1,COUNTIF($C$27:$C$36,B64)&gt;0),"⚠ Duplicate",""))</f>
        <v/>
      </c>
      <c r="K64" s="17" t="n">
        <f aca="false">IF(OR(G64="",N(E64)=0),0,IF(B64="",E64,IF(COUNTIF($B$27:B64,B64)=1,E64,0)))</f>
        <v>0</v>
      </c>
    </row>
    <row r="65" customFormat="false" ht="18.75" hidden="false" customHeight="true" outlineLevel="0" collapsed="false">
      <c r="B65" s="21"/>
      <c r="C65" s="21"/>
      <c r="D65" s="5"/>
      <c r="E65" s="7"/>
      <c r="F65" s="7"/>
      <c r="G65" s="7"/>
      <c r="H65" s="7"/>
      <c r="I65" s="16" t="str">
        <f aca="false">IF(B65="","",IF(OR(COUNTIF($B$27:$B$75,B65)&gt;1,COUNTIF($C$27:$C$36,B65)&gt;0),"⚠ Duplicate",""))</f>
        <v/>
      </c>
      <c r="K65" s="17" t="n">
        <f aca="false">IF(OR(G65="",N(E65)=0),0,IF(B65="",E65,IF(COUNTIF($B$27:B65,B65)=1,E65,0)))</f>
        <v>0</v>
      </c>
    </row>
    <row r="66" customFormat="false" ht="15" hidden="false" customHeight="true" outlineLevel="0" collapsed="false">
      <c r="B66" s="4" t="s">
        <v>80</v>
      </c>
      <c r="C66" s="4"/>
      <c r="D66" s="4"/>
      <c r="E66" s="18" t="n">
        <f aca="false">SUMIFS($K$60:$K$65,$G$60:$G$65,"Completed")+SUMIFS($K$60:$K$65,$G$60:$G$65,"Transfer credit awarded")</f>
        <v>0</v>
      </c>
      <c r="F66" s="19"/>
      <c r="G66" s="19"/>
      <c r="H66" s="18" t="n">
        <f aca="false">SUMIFS($K$60:$K$65,$G$60:$G$65,"Completed",$H$60:$H$65,"Yes")+SUMIFS($K$60:$K$65,$G$60:$G$65,"Transfer credit awarded",$H$60:$H$65,"Yes")</f>
        <v>0</v>
      </c>
      <c r="I66" s="19"/>
    </row>
    <row r="68" customFormat="false" ht="21.75" hidden="false" customHeight="true" outlineLevel="0" collapsed="false">
      <c r="B68" s="3" t="s">
        <v>82</v>
      </c>
      <c r="C68" s="3"/>
      <c r="D68" s="3"/>
      <c r="E68" s="3"/>
      <c r="F68" s="3"/>
      <c r="G68" s="3"/>
      <c r="H68" s="3"/>
      <c r="I68" s="3"/>
    </row>
    <row r="69" customFormat="false" ht="19.5" hidden="false" customHeight="true" outlineLevel="0" collapsed="false">
      <c r="B69" s="12" t="s">
        <v>78</v>
      </c>
      <c r="C69" s="12"/>
      <c r="D69" s="12" t="s">
        <v>32</v>
      </c>
      <c r="E69" s="12" t="s">
        <v>33</v>
      </c>
      <c r="F69" s="12" t="s">
        <v>34</v>
      </c>
      <c r="G69" s="12" t="s">
        <v>35</v>
      </c>
      <c r="H69" s="12" t="s">
        <v>79</v>
      </c>
      <c r="I69" s="12" t="s">
        <v>37</v>
      </c>
    </row>
    <row r="70" customFormat="false" ht="18.75" hidden="false" customHeight="true" outlineLevel="0" collapsed="false">
      <c r="B70" s="21"/>
      <c r="C70" s="21"/>
      <c r="D70" s="5"/>
      <c r="E70" s="7"/>
      <c r="F70" s="7"/>
      <c r="G70" s="7"/>
      <c r="H70" s="7"/>
      <c r="I70" s="16" t="str">
        <f aca="false">IF(B70="","",IF(OR(COUNTIF($B$27:$B$75,B70)&gt;1,COUNTIF($C$27:$C$36,B70)&gt;0),"⚠ Duplicate",""))</f>
        <v/>
      </c>
      <c r="K70" s="17" t="n">
        <f aca="false">IF(OR(G70="",N(E70)=0),0,IF(B70="",E70,IF(COUNTIF($B$27:B70,B70)=1,E70,0)))</f>
        <v>0</v>
      </c>
    </row>
    <row r="71" customFormat="false" ht="18.75" hidden="false" customHeight="true" outlineLevel="0" collapsed="false">
      <c r="B71" s="21"/>
      <c r="C71" s="21"/>
      <c r="D71" s="5"/>
      <c r="E71" s="7"/>
      <c r="F71" s="7"/>
      <c r="G71" s="7"/>
      <c r="H71" s="7"/>
      <c r="I71" s="16" t="str">
        <f aca="false">IF(B71="","",IF(OR(COUNTIF($B$27:$B$75,B71)&gt;1,COUNTIF($C$27:$C$36,B71)&gt;0),"⚠ Duplicate",""))</f>
        <v/>
      </c>
      <c r="K71" s="17" t="n">
        <f aca="false">IF(OR(G71="",N(E71)=0),0,IF(B71="",E71,IF(COUNTIF($B$27:B71,B71)=1,E71,0)))</f>
        <v>0</v>
      </c>
    </row>
    <row r="72" customFormat="false" ht="18.75" hidden="false" customHeight="true" outlineLevel="0" collapsed="false">
      <c r="B72" s="21"/>
      <c r="C72" s="21"/>
      <c r="D72" s="5"/>
      <c r="E72" s="7"/>
      <c r="F72" s="7"/>
      <c r="G72" s="7"/>
      <c r="H72" s="7"/>
      <c r="I72" s="16" t="str">
        <f aca="false">IF(B72="","",IF(OR(COUNTIF($B$27:$B$75,B72)&gt;1,COUNTIF($C$27:$C$36,B72)&gt;0),"⚠ Duplicate",""))</f>
        <v/>
      </c>
      <c r="K72" s="17" t="n">
        <f aca="false">IF(OR(G72="",N(E72)=0),0,IF(B72="",E72,IF(COUNTIF($B$27:B72,B72)=1,E72,0)))</f>
        <v>0</v>
      </c>
    </row>
    <row r="73" customFormat="false" ht="18.75" hidden="false" customHeight="true" outlineLevel="0" collapsed="false">
      <c r="B73" s="21"/>
      <c r="C73" s="21"/>
      <c r="D73" s="5"/>
      <c r="E73" s="7"/>
      <c r="F73" s="7"/>
      <c r="G73" s="7"/>
      <c r="H73" s="7"/>
      <c r="I73" s="16" t="str">
        <f aca="false">IF(B73="","",IF(OR(COUNTIF($B$27:$B$75,B73)&gt;1,COUNTIF($C$27:$C$36,B73)&gt;0),"⚠ Duplicate",""))</f>
        <v/>
      </c>
      <c r="K73" s="17" t="n">
        <f aca="false">IF(OR(G73="",N(E73)=0),0,IF(B73="",E73,IF(COUNTIF($B$27:B73,B73)=1,E73,0)))</f>
        <v>0</v>
      </c>
    </row>
    <row r="74" customFormat="false" ht="18.75" hidden="false" customHeight="true" outlineLevel="0" collapsed="false">
      <c r="B74" s="21"/>
      <c r="C74" s="21"/>
      <c r="D74" s="5"/>
      <c r="E74" s="7"/>
      <c r="F74" s="7"/>
      <c r="G74" s="7"/>
      <c r="H74" s="7"/>
      <c r="I74" s="16" t="str">
        <f aca="false">IF(B74="","",IF(OR(COUNTIF($B$27:$B$75,B74)&gt;1,COUNTIF($C$27:$C$36,B74)&gt;0),"⚠ Duplicate",""))</f>
        <v/>
      </c>
      <c r="K74" s="17" t="n">
        <f aca="false">IF(OR(G74="",N(E74)=0),0,IF(B74="",E74,IF(COUNTIF($B$27:B74,B74)=1,E74,0)))</f>
        <v>0</v>
      </c>
    </row>
    <row r="75" customFormat="false" ht="18.75" hidden="false" customHeight="true" outlineLevel="0" collapsed="false">
      <c r="B75" s="21"/>
      <c r="C75" s="21"/>
      <c r="D75" s="5"/>
      <c r="E75" s="7"/>
      <c r="F75" s="7"/>
      <c r="G75" s="7"/>
      <c r="H75" s="7"/>
      <c r="I75" s="16" t="str">
        <f aca="false">IF(B75="","",IF(OR(COUNTIF($B$27:$B$75,B75)&gt;1,COUNTIF($C$27:$C$36,B75)&gt;0),"⚠ Duplicate",""))</f>
        <v/>
      </c>
      <c r="K75" s="17" t="n">
        <f aca="false">IF(OR(G75="",N(E75)=0),0,IF(B75="",E75,IF(COUNTIF($B$27:B75,B75)=1,E75,0)))</f>
        <v>0</v>
      </c>
    </row>
    <row r="76" customFormat="false" ht="15" hidden="false" customHeight="true" outlineLevel="0" collapsed="false">
      <c r="B76" s="4" t="s">
        <v>80</v>
      </c>
      <c r="C76" s="4"/>
      <c r="D76" s="4"/>
      <c r="E76" s="18" t="n">
        <f aca="false">SUMIFS($K$70:$K$75,$G$70:$G$75,"Completed")+SUMIFS($K$70:$K$75,$G$70:$G$75,"Transfer credit awarded")</f>
        <v>0</v>
      </c>
      <c r="F76" s="19"/>
      <c r="G76" s="19"/>
      <c r="H76" s="18" t="n">
        <f aca="false">SUMIFS($K$70:$K$75,$G$70:$G$75,"Completed",$H$70:$H$75,"Yes")+SUMIFS($K$70:$K$75,$G$70:$G$75,"Transfer credit awarded",$H$70:$H$75,"Yes")</f>
        <v>0</v>
      </c>
      <c r="I76" s="19"/>
    </row>
    <row r="78" customFormat="false" ht="21.75" hidden="false" customHeight="true" outlineLevel="0" collapsed="false">
      <c r="B78" s="3" t="s">
        <v>83</v>
      </c>
      <c r="C78" s="3"/>
      <c r="D78" s="3"/>
      <c r="E78" s="3"/>
      <c r="F78" s="3"/>
      <c r="G78" s="3"/>
      <c r="H78" s="3"/>
      <c r="I78" s="3"/>
    </row>
    <row r="79" customFormat="false" ht="18.75" hidden="false" customHeight="true" outlineLevel="0" collapsed="false">
      <c r="B79" s="4" t="s">
        <v>84</v>
      </c>
      <c r="C79" s="4"/>
      <c r="D79" s="4"/>
      <c r="E79" s="4"/>
      <c r="F79" s="4"/>
      <c r="G79" s="7"/>
      <c r="H79" s="7"/>
      <c r="I79" s="24"/>
    </row>
    <row r="80" customFormat="false" ht="18.75" hidden="false" customHeight="true" outlineLevel="0" collapsed="false">
      <c r="B80" s="4" t="s">
        <v>85</v>
      </c>
      <c r="C80" s="4"/>
      <c r="D80" s="4"/>
      <c r="E80" s="4"/>
      <c r="F80" s="4"/>
      <c r="G80" s="7"/>
      <c r="H80" s="7"/>
      <c r="I80" s="24"/>
    </row>
    <row r="81" customFormat="false" ht="18.75" hidden="false" customHeight="true" outlineLevel="0" collapsed="false">
      <c r="B81" s="4" t="s">
        <v>86</v>
      </c>
      <c r="C81" s="4"/>
      <c r="D81" s="4"/>
      <c r="E81" s="4"/>
      <c r="F81" s="4"/>
      <c r="G81" s="7"/>
      <c r="H81" s="7"/>
      <c r="I81" s="24"/>
    </row>
    <row r="83" customFormat="false" ht="21.75" hidden="false" customHeight="true" outlineLevel="0" collapsed="false">
      <c r="B83" s="3" t="s">
        <v>87</v>
      </c>
      <c r="C83" s="3"/>
      <c r="D83" s="3"/>
      <c r="E83" s="3"/>
      <c r="F83" s="3"/>
      <c r="G83" s="3"/>
      <c r="H83" s="3"/>
      <c r="I83" s="3"/>
    </row>
    <row r="84" customFormat="false" ht="39.75" hidden="false" customHeight="true" outlineLevel="0" collapsed="false">
      <c r="B84" s="25" t="s">
        <v>88</v>
      </c>
      <c r="C84" s="25"/>
      <c r="D84" s="25"/>
      <c r="E84" s="25"/>
      <c r="F84" s="25"/>
      <c r="G84" s="25"/>
      <c r="H84" s="25"/>
      <c r="I84" s="25"/>
    </row>
    <row r="85" customFormat="false" ht="15" hidden="false" customHeight="false" outlineLevel="0" collapsed="false">
      <c r="B85" s="4" t="s">
        <v>89</v>
      </c>
      <c r="C85" s="26" t="s">
        <v>90</v>
      </c>
      <c r="D85" s="26"/>
      <c r="E85" s="26" t="s">
        <v>91</v>
      </c>
      <c r="F85" s="26"/>
      <c r="G85" s="26"/>
      <c r="H85" s="26"/>
      <c r="I85" s="26"/>
    </row>
    <row r="87" customFormat="false" ht="30" hidden="false" customHeight="true" outlineLevel="0" collapsed="false">
      <c r="B87" s="4" t="s">
        <v>92</v>
      </c>
      <c r="C87" s="5"/>
      <c r="D87" s="5"/>
      <c r="E87" s="5"/>
      <c r="F87" s="4" t="s">
        <v>93</v>
      </c>
      <c r="G87" s="5"/>
      <c r="H87" s="5"/>
      <c r="I87" s="5"/>
    </row>
    <row r="88" customFormat="false" ht="30" hidden="false" customHeight="true" outlineLevel="0" collapsed="false">
      <c r="B88" s="4" t="s">
        <v>94</v>
      </c>
      <c r="C88" s="5"/>
      <c r="D88" s="5"/>
      <c r="E88" s="5"/>
      <c r="F88" s="4" t="s">
        <v>93</v>
      </c>
      <c r="G88" s="5"/>
      <c r="H88" s="5"/>
      <c r="I88" s="5"/>
    </row>
    <row r="90" customFormat="false" ht="21.75" hidden="false" customHeight="true" outlineLevel="0" collapsed="false">
      <c r="B90" s="3" t="s">
        <v>95</v>
      </c>
      <c r="C90" s="3"/>
      <c r="D90" s="3"/>
      <c r="E90" s="3"/>
      <c r="F90" s="3"/>
      <c r="G90" s="3"/>
      <c r="H90" s="3"/>
      <c r="I90" s="3"/>
    </row>
    <row r="91" customFormat="false" ht="19.5" hidden="false" customHeight="true" outlineLevel="0" collapsed="false">
      <c r="B91" s="27"/>
      <c r="C91" s="27"/>
      <c r="D91" s="27"/>
      <c r="E91" s="27"/>
      <c r="F91" s="27"/>
      <c r="G91" s="27"/>
      <c r="H91" s="27"/>
      <c r="I91" s="27"/>
    </row>
    <row r="92" customFormat="false" ht="19.5" hidden="false" customHeight="true" outlineLevel="0" collapsed="false">
      <c r="B92" s="28"/>
      <c r="C92" s="29"/>
      <c r="D92" s="29"/>
      <c r="E92" s="29"/>
      <c r="F92" s="29"/>
      <c r="G92" s="29"/>
      <c r="H92" s="29"/>
      <c r="I92" s="30"/>
    </row>
    <row r="93" customFormat="false" ht="19.5" hidden="false" customHeight="true" outlineLevel="0" collapsed="false">
      <c r="B93" s="28"/>
      <c r="C93" s="29"/>
      <c r="D93" s="29"/>
      <c r="E93" s="29"/>
      <c r="F93" s="29"/>
      <c r="G93" s="29"/>
      <c r="H93" s="29"/>
      <c r="I93" s="30"/>
    </row>
    <row r="94" customFormat="false" ht="19.5" hidden="false" customHeight="true" outlineLevel="0" collapsed="false">
      <c r="B94" s="28"/>
      <c r="C94" s="29"/>
      <c r="D94" s="29"/>
      <c r="E94" s="29"/>
      <c r="F94" s="29"/>
      <c r="G94" s="29"/>
      <c r="H94" s="29"/>
      <c r="I94" s="30"/>
    </row>
    <row r="95" customFormat="false" ht="19.5" hidden="false" customHeight="true" outlineLevel="0" collapsed="false">
      <c r="B95" s="31"/>
      <c r="C95" s="32"/>
      <c r="D95" s="32"/>
      <c r="E95" s="32"/>
      <c r="F95" s="32"/>
      <c r="G95" s="32"/>
      <c r="H95" s="32"/>
      <c r="I95" s="33"/>
    </row>
  </sheetData>
  <sheetProtection sheet="true"/>
  <mergeCells count="100">
    <mergeCell ref="B1:I1"/>
    <mergeCell ref="B2:I2"/>
    <mergeCell ref="B4:I4"/>
    <mergeCell ref="C5:E5"/>
    <mergeCell ref="G5:I5"/>
    <mergeCell ref="C6:E6"/>
    <mergeCell ref="G6:I6"/>
    <mergeCell ref="C7:E7"/>
    <mergeCell ref="G7:I7"/>
    <mergeCell ref="B9:I9"/>
    <mergeCell ref="B10:D10"/>
    <mergeCell ref="B11:D11"/>
    <mergeCell ref="E11:I11"/>
    <mergeCell ref="B12:D12"/>
    <mergeCell ref="F12:I12"/>
    <mergeCell ref="B13:D13"/>
    <mergeCell ref="F13:I13"/>
    <mergeCell ref="B14:D14"/>
    <mergeCell ref="F14:I14"/>
    <mergeCell ref="B15:D15"/>
    <mergeCell ref="F15:I15"/>
    <mergeCell ref="B16:D16"/>
    <mergeCell ref="F16:I16"/>
    <mergeCell ref="B17:D17"/>
    <mergeCell ref="F17:I17"/>
    <mergeCell ref="B18:D18"/>
    <mergeCell ref="F18:I18"/>
    <mergeCell ref="B19:D19"/>
    <mergeCell ref="F19:I19"/>
    <mergeCell ref="B20:D20"/>
    <mergeCell ref="F20:I20"/>
    <mergeCell ref="B21:D21"/>
    <mergeCell ref="F21:I21"/>
    <mergeCell ref="B22:D22"/>
    <mergeCell ref="F22:I22"/>
    <mergeCell ref="B23:D23"/>
    <mergeCell ref="F23:I23"/>
    <mergeCell ref="B25:I25"/>
    <mergeCell ref="B37:D37"/>
    <mergeCell ref="F37:G37"/>
    <mergeCell ref="B39:I39"/>
    <mergeCell ref="B40:C40"/>
    <mergeCell ref="B41:C41"/>
    <mergeCell ref="B42:C42"/>
    <mergeCell ref="F42:G42"/>
    <mergeCell ref="B44:I44"/>
    <mergeCell ref="B45:C45"/>
    <mergeCell ref="E45:I45"/>
    <mergeCell ref="B46:C46"/>
    <mergeCell ref="E46:I46"/>
    <mergeCell ref="B47:C47"/>
    <mergeCell ref="B48:C48"/>
    <mergeCell ref="B49:C49"/>
    <mergeCell ref="B50:C50"/>
    <mergeCell ref="B51:C51"/>
    <mergeCell ref="B52:C52"/>
    <mergeCell ref="B53:C53"/>
    <mergeCell ref="B54:D54"/>
    <mergeCell ref="F54:G54"/>
    <mergeCell ref="B56:I56"/>
    <mergeCell ref="B57:C57"/>
    <mergeCell ref="E57:I57"/>
    <mergeCell ref="B58:C58"/>
    <mergeCell ref="E58:I58"/>
    <mergeCell ref="B59:C59"/>
    <mergeCell ref="B60:C60"/>
    <mergeCell ref="B61:C61"/>
    <mergeCell ref="B62:C62"/>
    <mergeCell ref="B63:C63"/>
    <mergeCell ref="B64:C64"/>
    <mergeCell ref="B65:C65"/>
    <mergeCell ref="B66:D66"/>
    <mergeCell ref="F66:G66"/>
    <mergeCell ref="B68:I68"/>
    <mergeCell ref="B69:C69"/>
    <mergeCell ref="B70:C70"/>
    <mergeCell ref="B71:C71"/>
    <mergeCell ref="B72:C72"/>
    <mergeCell ref="B73:C73"/>
    <mergeCell ref="B74:C74"/>
    <mergeCell ref="B75:C75"/>
    <mergeCell ref="B76:D76"/>
    <mergeCell ref="F76:G76"/>
    <mergeCell ref="B78:I78"/>
    <mergeCell ref="B79:F79"/>
    <mergeCell ref="G79:H79"/>
    <mergeCell ref="B80:F80"/>
    <mergeCell ref="G80:H80"/>
    <mergeCell ref="B81:F81"/>
    <mergeCell ref="G81:H81"/>
    <mergeCell ref="B83:I83"/>
    <mergeCell ref="B84:I84"/>
    <mergeCell ref="C85:D85"/>
    <mergeCell ref="E85:I85"/>
    <mergeCell ref="C87:E87"/>
    <mergeCell ref="G87:I87"/>
    <mergeCell ref="C88:E88"/>
    <mergeCell ref="G88:I88"/>
    <mergeCell ref="B90:I90"/>
    <mergeCell ref="B91:I91"/>
  </mergeCells>
  <conditionalFormatting sqref="G27">
    <cfRule type="cellIs" priority="2" operator="equal" aboveAverage="0" equalAverage="0" bottom="0" percent="0" rank="0" text="" dxfId="0">
      <formula>"Completed"</formula>
    </cfRule>
    <cfRule type="cellIs" priority="3" operator="equal" aboveAverage="0" equalAverage="0" bottom="0" percent="0" rank="0" text="" dxfId="0">
      <formula>"Transfer credit awarded"</formula>
    </cfRule>
    <cfRule type="cellIs" priority="4" operator="equal" aboveAverage="0" equalAverage="0" bottom="0" percent="0" rank="0" text="" dxfId="1">
      <formula>"In Progress"</formula>
    </cfRule>
    <cfRule type="cellIs" priority="5" operator="equal" aboveAverage="0" equalAverage="0" bottom="0" percent="0" rank="0" text="" dxfId="2">
      <formula>"Planned"</formula>
    </cfRule>
  </conditionalFormatting>
  <conditionalFormatting sqref="G28">
    <cfRule type="cellIs" priority="6" operator="equal" aboveAverage="0" equalAverage="0" bottom="0" percent="0" rank="0" text="" dxfId="0">
      <formula>"Completed"</formula>
    </cfRule>
    <cfRule type="cellIs" priority="7" operator="equal" aboveAverage="0" equalAverage="0" bottom="0" percent="0" rank="0" text="" dxfId="0">
      <formula>"Transfer credit awarded"</formula>
    </cfRule>
    <cfRule type="cellIs" priority="8" operator="equal" aboveAverage="0" equalAverage="0" bottom="0" percent="0" rank="0" text="" dxfId="1">
      <formula>"In Progress"</formula>
    </cfRule>
    <cfRule type="cellIs" priority="9" operator="equal" aboveAverage="0" equalAverage="0" bottom="0" percent="0" rank="0" text="" dxfId="2">
      <formula>"Planned"</formula>
    </cfRule>
  </conditionalFormatting>
  <conditionalFormatting sqref="G29">
    <cfRule type="cellIs" priority="10" operator="equal" aboveAverage="0" equalAverage="0" bottom="0" percent="0" rank="0" text="" dxfId="0">
      <formula>"Completed"</formula>
    </cfRule>
    <cfRule type="cellIs" priority="11" operator="equal" aboveAverage="0" equalAverage="0" bottom="0" percent="0" rank="0" text="" dxfId="0">
      <formula>"Transfer credit awarded"</formula>
    </cfRule>
    <cfRule type="cellIs" priority="12" operator="equal" aboveAverage="0" equalAverage="0" bottom="0" percent="0" rank="0" text="" dxfId="1">
      <formula>"In Progress"</formula>
    </cfRule>
    <cfRule type="cellIs" priority="13" operator="equal" aboveAverage="0" equalAverage="0" bottom="0" percent="0" rank="0" text="" dxfId="2">
      <formula>"Planned"</formula>
    </cfRule>
  </conditionalFormatting>
  <conditionalFormatting sqref="G30">
    <cfRule type="cellIs" priority="14" operator="equal" aboveAverage="0" equalAverage="0" bottom="0" percent="0" rank="0" text="" dxfId="0">
      <formula>"Completed"</formula>
    </cfRule>
    <cfRule type="cellIs" priority="15" operator="equal" aboveAverage="0" equalAverage="0" bottom="0" percent="0" rank="0" text="" dxfId="0">
      <formula>"Transfer credit awarded"</formula>
    </cfRule>
    <cfRule type="cellIs" priority="16" operator="equal" aboveAverage="0" equalAverage="0" bottom="0" percent="0" rank="0" text="" dxfId="1">
      <formula>"In Progress"</formula>
    </cfRule>
    <cfRule type="cellIs" priority="17" operator="equal" aboveAverage="0" equalAverage="0" bottom="0" percent="0" rank="0" text="" dxfId="2">
      <formula>"Planned"</formula>
    </cfRule>
  </conditionalFormatting>
  <conditionalFormatting sqref="G31">
    <cfRule type="cellIs" priority="18" operator="equal" aboveAverage="0" equalAverage="0" bottom="0" percent="0" rank="0" text="" dxfId="0">
      <formula>"Completed"</formula>
    </cfRule>
    <cfRule type="cellIs" priority="19" operator="equal" aboveAverage="0" equalAverage="0" bottom="0" percent="0" rank="0" text="" dxfId="0">
      <formula>"Transfer credit awarded"</formula>
    </cfRule>
    <cfRule type="cellIs" priority="20" operator="equal" aboveAverage="0" equalAverage="0" bottom="0" percent="0" rank="0" text="" dxfId="1">
      <formula>"In Progress"</formula>
    </cfRule>
    <cfRule type="cellIs" priority="21" operator="equal" aboveAverage="0" equalAverage="0" bottom="0" percent="0" rank="0" text="" dxfId="2">
      <formula>"Planned"</formula>
    </cfRule>
  </conditionalFormatting>
  <conditionalFormatting sqref="G32">
    <cfRule type="cellIs" priority="22" operator="equal" aboveAverage="0" equalAverage="0" bottom="0" percent="0" rank="0" text="" dxfId="0">
      <formula>"Completed"</formula>
    </cfRule>
    <cfRule type="cellIs" priority="23" operator="equal" aboveAverage="0" equalAverage="0" bottom="0" percent="0" rank="0" text="" dxfId="0">
      <formula>"Transfer credit awarded"</formula>
    </cfRule>
    <cfRule type="cellIs" priority="24" operator="equal" aboveAverage="0" equalAverage="0" bottom="0" percent="0" rank="0" text="" dxfId="1">
      <formula>"In Progress"</formula>
    </cfRule>
    <cfRule type="cellIs" priority="25" operator="equal" aboveAverage="0" equalAverage="0" bottom="0" percent="0" rank="0" text="" dxfId="2">
      <formula>"Planned"</formula>
    </cfRule>
  </conditionalFormatting>
  <conditionalFormatting sqref="G33">
    <cfRule type="cellIs" priority="26" operator="equal" aboveAverage="0" equalAverage="0" bottom="0" percent="0" rank="0" text="" dxfId="0">
      <formula>"Completed"</formula>
    </cfRule>
    <cfRule type="cellIs" priority="27" operator="equal" aboveAverage="0" equalAverage="0" bottom="0" percent="0" rank="0" text="" dxfId="0">
      <formula>"Transfer credit awarded"</formula>
    </cfRule>
    <cfRule type="cellIs" priority="28" operator="equal" aboveAverage="0" equalAverage="0" bottom="0" percent="0" rank="0" text="" dxfId="1">
      <formula>"In Progress"</formula>
    </cfRule>
    <cfRule type="cellIs" priority="29" operator="equal" aboveAverage="0" equalAverage="0" bottom="0" percent="0" rank="0" text="" dxfId="2">
      <formula>"Planned"</formula>
    </cfRule>
  </conditionalFormatting>
  <conditionalFormatting sqref="G34">
    <cfRule type="cellIs" priority="30" operator="equal" aboveAverage="0" equalAverage="0" bottom="0" percent="0" rank="0" text="" dxfId="0">
      <formula>"Completed"</formula>
    </cfRule>
    <cfRule type="cellIs" priority="31" operator="equal" aboveAverage="0" equalAverage="0" bottom="0" percent="0" rank="0" text="" dxfId="0">
      <formula>"Transfer credit awarded"</formula>
    </cfRule>
    <cfRule type="cellIs" priority="32" operator="equal" aboveAverage="0" equalAverage="0" bottom="0" percent="0" rank="0" text="" dxfId="1">
      <formula>"In Progress"</formula>
    </cfRule>
    <cfRule type="cellIs" priority="33" operator="equal" aboveAverage="0" equalAverage="0" bottom="0" percent="0" rank="0" text="" dxfId="2">
      <formula>"Planned"</formula>
    </cfRule>
  </conditionalFormatting>
  <conditionalFormatting sqref="G35">
    <cfRule type="cellIs" priority="34" operator="equal" aboveAverage="0" equalAverage="0" bottom="0" percent="0" rank="0" text="" dxfId="0">
      <formula>"Completed"</formula>
    </cfRule>
    <cfRule type="cellIs" priority="35" operator="equal" aboveAverage="0" equalAverage="0" bottom="0" percent="0" rank="0" text="" dxfId="0">
      <formula>"Transfer credit awarded"</formula>
    </cfRule>
    <cfRule type="cellIs" priority="36" operator="equal" aboveAverage="0" equalAverage="0" bottom="0" percent="0" rank="0" text="" dxfId="1">
      <formula>"In Progress"</formula>
    </cfRule>
    <cfRule type="cellIs" priority="37" operator="equal" aboveAverage="0" equalAverage="0" bottom="0" percent="0" rank="0" text="" dxfId="2">
      <formula>"Planned"</formula>
    </cfRule>
  </conditionalFormatting>
  <conditionalFormatting sqref="G36">
    <cfRule type="cellIs" priority="38" operator="equal" aboveAverage="0" equalAverage="0" bottom="0" percent="0" rank="0" text="" dxfId="0">
      <formula>"Completed"</formula>
    </cfRule>
    <cfRule type="cellIs" priority="39" operator="equal" aboveAverage="0" equalAverage="0" bottom="0" percent="0" rank="0" text="" dxfId="0">
      <formula>"Transfer credit awarded"</formula>
    </cfRule>
    <cfRule type="cellIs" priority="40" operator="equal" aboveAverage="0" equalAverage="0" bottom="0" percent="0" rank="0" text="" dxfId="1">
      <formula>"In Progress"</formula>
    </cfRule>
    <cfRule type="cellIs" priority="41" operator="equal" aboveAverage="0" equalAverage="0" bottom="0" percent="0" rank="0" text="" dxfId="2">
      <formula>"Planned"</formula>
    </cfRule>
  </conditionalFormatting>
  <conditionalFormatting sqref="G41">
    <cfRule type="cellIs" priority="42" operator="equal" aboveAverage="0" equalAverage="0" bottom="0" percent="0" rank="0" text="" dxfId="0">
      <formula>"Completed"</formula>
    </cfRule>
    <cfRule type="cellIs" priority="43" operator="equal" aboveAverage="0" equalAverage="0" bottom="0" percent="0" rank="0" text="" dxfId="0">
      <formula>"Transfer credit awarded"</formula>
    </cfRule>
    <cfRule type="cellIs" priority="44" operator="equal" aboveAverage="0" equalAverage="0" bottom="0" percent="0" rank="0" text="" dxfId="1">
      <formula>"In Progress"</formula>
    </cfRule>
    <cfRule type="cellIs" priority="45" operator="equal" aboveAverage="0" equalAverage="0" bottom="0" percent="0" rank="0" text="" dxfId="2">
      <formula>"Planned"</formula>
    </cfRule>
  </conditionalFormatting>
  <conditionalFormatting sqref="G48">
    <cfRule type="cellIs" priority="46" operator="equal" aboveAverage="0" equalAverage="0" bottom="0" percent="0" rank="0" text="" dxfId="0">
      <formula>"Completed"</formula>
    </cfRule>
    <cfRule type="cellIs" priority="47" operator="equal" aboveAverage="0" equalAverage="0" bottom="0" percent="0" rank="0" text="" dxfId="0">
      <formula>"Transfer credit awarded"</formula>
    </cfRule>
    <cfRule type="cellIs" priority="48" operator="equal" aboveAverage="0" equalAverage="0" bottom="0" percent="0" rank="0" text="" dxfId="1">
      <formula>"In Progress"</formula>
    </cfRule>
    <cfRule type="cellIs" priority="49" operator="equal" aboveAverage="0" equalAverage="0" bottom="0" percent="0" rank="0" text="" dxfId="2">
      <formula>"Planned"</formula>
    </cfRule>
  </conditionalFormatting>
  <conditionalFormatting sqref="G49">
    <cfRule type="cellIs" priority="50" operator="equal" aboveAverage="0" equalAverage="0" bottom="0" percent="0" rank="0" text="" dxfId="0">
      <formula>"Completed"</formula>
    </cfRule>
    <cfRule type="cellIs" priority="51" operator="equal" aboveAverage="0" equalAverage="0" bottom="0" percent="0" rank="0" text="" dxfId="0">
      <formula>"Transfer credit awarded"</formula>
    </cfRule>
    <cfRule type="cellIs" priority="52" operator="equal" aboveAverage="0" equalAverage="0" bottom="0" percent="0" rank="0" text="" dxfId="1">
      <formula>"In Progress"</formula>
    </cfRule>
    <cfRule type="cellIs" priority="53" operator="equal" aboveAverage="0" equalAverage="0" bottom="0" percent="0" rank="0" text="" dxfId="2">
      <formula>"Planned"</formula>
    </cfRule>
  </conditionalFormatting>
  <conditionalFormatting sqref="G50">
    <cfRule type="cellIs" priority="54" operator="equal" aboveAverage="0" equalAverage="0" bottom="0" percent="0" rank="0" text="" dxfId="0">
      <formula>"Completed"</formula>
    </cfRule>
    <cfRule type="cellIs" priority="55" operator="equal" aboveAverage="0" equalAverage="0" bottom="0" percent="0" rank="0" text="" dxfId="0">
      <formula>"Transfer credit awarded"</formula>
    </cfRule>
    <cfRule type="cellIs" priority="56" operator="equal" aboveAverage="0" equalAverage="0" bottom="0" percent="0" rank="0" text="" dxfId="1">
      <formula>"In Progress"</formula>
    </cfRule>
    <cfRule type="cellIs" priority="57" operator="equal" aboveAverage="0" equalAverage="0" bottom="0" percent="0" rank="0" text="" dxfId="2">
      <formula>"Planned"</formula>
    </cfRule>
  </conditionalFormatting>
  <conditionalFormatting sqref="G51">
    <cfRule type="cellIs" priority="58" operator="equal" aboveAverage="0" equalAverage="0" bottom="0" percent="0" rank="0" text="" dxfId="0">
      <formula>"Completed"</formula>
    </cfRule>
    <cfRule type="cellIs" priority="59" operator="equal" aboveAverage="0" equalAverage="0" bottom="0" percent="0" rank="0" text="" dxfId="0">
      <formula>"Transfer credit awarded"</formula>
    </cfRule>
    <cfRule type="cellIs" priority="60" operator="equal" aboveAverage="0" equalAverage="0" bottom="0" percent="0" rank="0" text="" dxfId="1">
      <formula>"In Progress"</formula>
    </cfRule>
    <cfRule type="cellIs" priority="61" operator="equal" aboveAverage="0" equalAverage="0" bottom="0" percent="0" rank="0" text="" dxfId="2">
      <formula>"Planned"</formula>
    </cfRule>
  </conditionalFormatting>
  <conditionalFormatting sqref="G52">
    <cfRule type="cellIs" priority="62" operator="equal" aboveAverage="0" equalAverage="0" bottom="0" percent="0" rank="0" text="" dxfId="0">
      <formula>"Completed"</formula>
    </cfRule>
    <cfRule type="cellIs" priority="63" operator="equal" aboveAverage="0" equalAverage="0" bottom="0" percent="0" rank="0" text="" dxfId="0">
      <formula>"Transfer credit awarded"</formula>
    </cfRule>
    <cfRule type="cellIs" priority="64" operator="equal" aboveAverage="0" equalAverage="0" bottom="0" percent="0" rank="0" text="" dxfId="1">
      <formula>"In Progress"</formula>
    </cfRule>
    <cfRule type="cellIs" priority="65" operator="equal" aboveAverage="0" equalAverage="0" bottom="0" percent="0" rank="0" text="" dxfId="2">
      <formula>"Planned"</formula>
    </cfRule>
  </conditionalFormatting>
  <conditionalFormatting sqref="G53">
    <cfRule type="cellIs" priority="66" operator="equal" aboveAverage="0" equalAverage="0" bottom="0" percent="0" rank="0" text="" dxfId="0">
      <formula>"Completed"</formula>
    </cfRule>
    <cfRule type="cellIs" priority="67" operator="equal" aboveAverage="0" equalAverage="0" bottom="0" percent="0" rank="0" text="" dxfId="0">
      <formula>"Transfer credit awarded"</formula>
    </cfRule>
    <cfRule type="cellIs" priority="68" operator="equal" aboveAverage="0" equalAverage="0" bottom="0" percent="0" rank="0" text="" dxfId="1">
      <formula>"In Progress"</formula>
    </cfRule>
    <cfRule type="cellIs" priority="69" operator="equal" aboveAverage="0" equalAverage="0" bottom="0" percent="0" rank="0" text="" dxfId="2">
      <formula>"Planned"</formula>
    </cfRule>
  </conditionalFormatting>
  <conditionalFormatting sqref="G60">
    <cfRule type="cellIs" priority="70" operator="equal" aboveAverage="0" equalAverage="0" bottom="0" percent="0" rank="0" text="" dxfId="0">
      <formula>"Completed"</formula>
    </cfRule>
    <cfRule type="cellIs" priority="71" operator="equal" aboveAverage="0" equalAverage="0" bottom="0" percent="0" rank="0" text="" dxfId="0">
      <formula>"Transfer credit awarded"</formula>
    </cfRule>
    <cfRule type="cellIs" priority="72" operator="equal" aboveAverage="0" equalAverage="0" bottom="0" percent="0" rank="0" text="" dxfId="1">
      <formula>"In Progress"</formula>
    </cfRule>
    <cfRule type="cellIs" priority="73" operator="equal" aboveAverage="0" equalAverage="0" bottom="0" percent="0" rank="0" text="" dxfId="2">
      <formula>"Planned"</formula>
    </cfRule>
  </conditionalFormatting>
  <conditionalFormatting sqref="G61">
    <cfRule type="cellIs" priority="74" operator="equal" aboveAverage="0" equalAverage="0" bottom="0" percent="0" rank="0" text="" dxfId="0">
      <formula>"Completed"</formula>
    </cfRule>
    <cfRule type="cellIs" priority="75" operator="equal" aboveAverage="0" equalAverage="0" bottom="0" percent="0" rank="0" text="" dxfId="0">
      <formula>"Transfer credit awarded"</formula>
    </cfRule>
    <cfRule type="cellIs" priority="76" operator="equal" aboveAverage="0" equalAverage="0" bottom="0" percent="0" rank="0" text="" dxfId="1">
      <formula>"In Progress"</formula>
    </cfRule>
    <cfRule type="cellIs" priority="77" operator="equal" aboveAverage="0" equalAverage="0" bottom="0" percent="0" rank="0" text="" dxfId="2">
      <formula>"Planned"</formula>
    </cfRule>
  </conditionalFormatting>
  <conditionalFormatting sqref="G62">
    <cfRule type="cellIs" priority="78" operator="equal" aboveAverage="0" equalAverage="0" bottom="0" percent="0" rank="0" text="" dxfId="0">
      <formula>"Completed"</formula>
    </cfRule>
    <cfRule type="cellIs" priority="79" operator="equal" aboveAverage="0" equalAverage="0" bottom="0" percent="0" rank="0" text="" dxfId="0">
      <formula>"Transfer credit awarded"</formula>
    </cfRule>
    <cfRule type="cellIs" priority="80" operator="equal" aboveAverage="0" equalAverage="0" bottom="0" percent="0" rank="0" text="" dxfId="1">
      <formula>"In Progress"</formula>
    </cfRule>
    <cfRule type="cellIs" priority="81" operator="equal" aboveAverage="0" equalAverage="0" bottom="0" percent="0" rank="0" text="" dxfId="2">
      <formula>"Planned"</formula>
    </cfRule>
  </conditionalFormatting>
  <conditionalFormatting sqref="G63">
    <cfRule type="cellIs" priority="82" operator="equal" aboveAverage="0" equalAverage="0" bottom="0" percent="0" rank="0" text="" dxfId="0">
      <formula>"Completed"</formula>
    </cfRule>
    <cfRule type="cellIs" priority="83" operator="equal" aboveAverage="0" equalAverage="0" bottom="0" percent="0" rank="0" text="" dxfId="0">
      <formula>"Transfer credit awarded"</formula>
    </cfRule>
    <cfRule type="cellIs" priority="84" operator="equal" aboveAverage="0" equalAverage="0" bottom="0" percent="0" rank="0" text="" dxfId="1">
      <formula>"In Progress"</formula>
    </cfRule>
    <cfRule type="cellIs" priority="85" operator="equal" aboveAverage="0" equalAverage="0" bottom="0" percent="0" rank="0" text="" dxfId="2">
      <formula>"Planned"</formula>
    </cfRule>
  </conditionalFormatting>
  <conditionalFormatting sqref="G64">
    <cfRule type="cellIs" priority="86" operator="equal" aboveAverage="0" equalAverage="0" bottom="0" percent="0" rank="0" text="" dxfId="0">
      <formula>"Completed"</formula>
    </cfRule>
    <cfRule type="cellIs" priority="87" operator="equal" aboveAverage="0" equalAverage="0" bottom="0" percent="0" rank="0" text="" dxfId="0">
      <formula>"Transfer credit awarded"</formula>
    </cfRule>
    <cfRule type="cellIs" priority="88" operator="equal" aboveAverage="0" equalAverage="0" bottom="0" percent="0" rank="0" text="" dxfId="1">
      <formula>"In Progress"</formula>
    </cfRule>
    <cfRule type="cellIs" priority="89" operator="equal" aboveAverage="0" equalAverage="0" bottom="0" percent="0" rank="0" text="" dxfId="2">
      <formula>"Planned"</formula>
    </cfRule>
  </conditionalFormatting>
  <conditionalFormatting sqref="G65">
    <cfRule type="cellIs" priority="90" operator="equal" aboveAverage="0" equalAverage="0" bottom="0" percent="0" rank="0" text="" dxfId="0">
      <formula>"Completed"</formula>
    </cfRule>
    <cfRule type="cellIs" priority="91" operator="equal" aboveAverage="0" equalAverage="0" bottom="0" percent="0" rank="0" text="" dxfId="0">
      <formula>"Transfer credit awarded"</formula>
    </cfRule>
    <cfRule type="cellIs" priority="92" operator="equal" aboveAverage="0" equalAverage="0" bottom="0" percent="0" rank="0" text="" dxfId="1">
      <formula>"In Progress"</formula>
    </cfRule>
    <cfRule type="cellIs" priority="93" operator="equal" aboveAverage="0" equalAverage="0" bottom="0" percent="0" rank="0" text="" dxfId="2">
      <formula>"Planned"</formula>
    </cfRule>
  </conditionalFormatting>
  <conditionalFormatting sqref="G70">
    <cfRule type="cellIs" priority="94" operator="equal" aboveAverage="0" equalAverage="0" bottom="0" percent="0" rank="0" text="" dxfId="0">
      <formula>"Completed"</formula>
    </cfRule>
    <cfRule type="cellIs" priority="95" operator="equal" aboveAverage="0" equalAverage="0" bottom="0" percent="0" rank="0" text="" dxfId="0">
      <formula>"Transfer credit awarded"</formula>
    </cfRule>
    <cfRule type="cellIs" priority="96" operator="equal" aboveAverage="0" equalAverage="0" bottom="0" percent="0" rank="0" text="" dxfId="1">
      <formula>"In Progress"</formula>
    </cfRule>
    <cfRule type="cellIs" priority="97" operator="equal" aboveAverage="0" equalAverage="0" bottom="0" percent="0" rank="0" text="" dxfId="2">
      <formula>"Planned"</formula>
    </cfRule>
  </conditionalFormatting>
  <conditionalFormatting sqref="G71">
    <cfRule type="cellIs" priority="98" operator="equal" aboveAverage="0" equalAverage="0" bottom="0" percent="0" rank="0" text="" dxfId="0">
      <formula>"Completed"</formula>
    </cfRule>
    <cfRule type="cellIs" priority="99" operator="equal" aboveAverage="0" equalAverage="0" bottom="0" percent="0" rank="0" text="" dxfId="0">
      <formula>"Transfer credit awarded"</formula>
    </cfRule>
    <cfRule type="cellIs" priority="100" operator="equal" aboveAverage="0" equalAverage="0" bottom="0" percent="0" rank="0" text="" dxfId="1">
      <formula>"In Progress"</formula>
    </cfRule>
    <cfRule type="cellIs" priority="101" operator="equal" aboveAverage="0" equalAverage="0" bottom="0" percent="0" rank="0" text="" dxfId="2">
      <formula>"Planned"</formula>
    </cfRule>
  </conditionalFormatting>
  <conditionalFormatting sqref="G72">
    <cfRule type="cellIs" priority="102" operator="equal" aboveAverage="0" equalAverage="0" bottom="0" percent="0" rank="0" text="" dxfId="0">
      <formula>"Completed"</formula>
    </cfRule>
    <cfRule type="cellIs" priority="103" operator="equal" aboveAverage="0" equalAverage="0" bottom="0" percent="0" rank="0" text="" dxfId="0">
      <formula>"Transfer credit awarded"</formula>
    </cfRule>
    <cfRule type="cellIs" priority="104" operator="equal" aboveAverage="0" equalAverage="0" bottom="0" percent="0" rank="0" text="" dxfId="1">
      <formula>"In Progress"</formula>
    </cfRule>
    <cfRule type="cellIs" priority="105" operator="equal" aboveAverage="0" equalAverage="0" bottom="0" percent="0" rank="0" text="" dxfId="2">
      <formula>"Planned"</formula>
    </cfRule>
  </conditionalFormatting>
  <conditionalFormatting sqref="G73">
    <cfRule type="cellIs" priority="106" operator="equal" aboveAverage="0" equalAverage="0" bottom="0" percent="0" rank="0" text="" dxfId="0">
      <formula>"Completed"</formula>
    </cfRule>
    <cfRule type="cellIs" priority="107" operator="equal" aboveAverage="0" equalAverage="0" bottom="0" percent="0" rank="0" text="" dxfId="0">
      <formula>"Transfer credit awarded"</formula>
    </cfRule>
    <cfRule type="cellIs" priority="108" operator="equal" aboveAverage="0" equalAverage="0" bottom="0" percent="0" rank="0" text="" dxfId="1">
      <formula>"In Progress"</formula>
    </cfRule>
    <cfRule type="cellIs" priority="109" operator="equal" aboveAverage="0" equalAverage="0" bottom="0" percent="0" rank="0" text="" dxfId="2">
      <formula>"Planned"</formula>
    </cfRule>
  </conditionalFormatting>
  <conditionalFormatting sqref="G74">
    <cfRule type="cellIs" priority="110" operator="equal" aboveAverage="0" equalAverage="0" bottom="0" percent="0" rank="0" text="" dxfId="0">
      <formula>"Completed"</formula>
    </cfRule>
    <cfRule type="cellIs" priority="111" operator="equal" aboveAverage="0" equalAverage="0" bottom="0" percent="0" rank="0" text="" dxfId="0">
      <formula>"Transfer credit awarded"</formula>
    </cfRule>
    <cfRule type="cellIs" priority="112" operator="equal" aboveAverage="0" equalAverage="0" bottom="0" percent="0" rank="0" text="" dxfId="1">
      <formula>"In Progress"</formula>
    </cfRule>
    <cfRule type="cellIs" priority="113" operator="equal" aboveAverage="0" equalAverage="0" bottom="0" percent="0" rank="0" text="" dxfId="2">
      <formula>"Planned"</formula>
    </cfRule>
  </conditionalFormatting>
  <conditionalFormatting sqref="G75">
    <cfRule type="cellIs" priority="114" operator="equal" aboveAverage="0" equalAverage="0" bottom="0" percent="0" rank="0" text="" dxfId="0">
      <formula>"Completed"</formula>
    </cfRule>
    <cfRule type="cellIs" priority="115" operator="equal" aboveAverage="0" equalAverage="0" bottom="0" percent="0" rank="0" text="" dxfId="0">
      <formula>"Transfer credit awarded"</formula>
    </cfRule>
    <cfRule type="cellIs" priority="116" operator="equal" aboveAverage="0" equalAverage="0" bottom="0" percent="0" rank="0" text="" dxfId="1">
      <formula>"In Progress"</formula>
    </cfRule>
    <cfRule type="cellIs" priority="117" operator="equal" aboveAverage="0" equalAverage="0" bottom="0" percent="0" rank="0" text="" dxfId="2">
      <formula>"Planned"</formula>
    </cfRule>
  </conditionalFormatting>
  <conditionalFormatting sqref="G79:H81">
    <cfRule type="cellIs" priority="118" operator="equal" aboveAverage="0" equalAverage="0" bottom="0" percent="0" rank="0" text="" dxfId="0">
      <formula>"Completed"</formula>
    </cfRule>
  </conditionalFormatting>
  <conditionalFormatting sqref="F12:I23">
    <cfRule type="expression" priority="119" aboveAverage="0" equalAverage="0" bottom="0" percent="0" rank="0" text="" dxfId="0">
      <formula>LEFT($F12,1)="✔"</formula>
    </cfRule>
    <cfRule type="expression" priority="120" aboveAverage="0" equalAverage="0" bottom="0" percent="0" rank="0" text="" dxfId="1">
      <formula>LEFT($F12,1)="⚠"</formula>
    </cfRule>
  </conditionalFormatting>
  <conditionalFormatting sqref="I27">
    <cfRule type="expression" priority="121" aboveAverage="0" equalAverage="0" bottom="0" percent="0" rank="0" text="" dxfId="3">
      <formula>LEFT($I27,1)="⚠"</formula>
    </cfRule>
  </conditionalFormatting>
  <conditionalFormatting sqref="I28">
    <cfRule type="expression" priority="122" aboveAverage="0" equalAverage="0" bottom="0" percent="0" rank="0" text="" dxfId="3">
      <formula>LEFT($I28,1)="⚠"</formula>
    </cfRule>
  </conditionalFormatting>
  <conditionalFormatting sqref="I29">
    <cfRule type="expression" priority="123" aboveAverage="0" equalAverage="0" bottom="0" percent="0" rank="0" text="" dxfId="3">
      <formula>LEFT($I29,1)="⚠"</formula>
    </cfRule>
  </conditionalFormatting>
  <conditionalFormatting sqref="I30">
    <cfRule type="expression" priority="124" aboveAverage="0" equalAverage="0" bottom="0" percent="0" rank="0" text="" dxfId="3">
      <formula>LEFT($I30,1)="⚠"</formula>
    </cfRule>
  </conditionalFormatting>
  <conditionalFormatting sqref="I31">
    <cfRule type="expression" priority="125" aboveAverage="0" equalAverage="0" bottom="0" percent="0" rank="0" text="" dxfId="3">
      <formula>LEFT($I31,1)="⚠"</formula>
    </cfRule>
  </conditionalFormatting>
  <conditionalFormatting sqref="I32">
    <cfRule type="expression" priority="126" aboveAverage="0" equalAverage="0" bottom="0" percent="0" rank="0" text="" dxfId="3">
      <formula>LEFT($I32,1)="⚠"</formula>
    </cfRule>
  </conditionalFormatting>
  <conditionalFormatting sqref="I33">
    <cfRule type="expression" priority="127" aboveAverage="0" equalAverage="0" bottom="0" percent="0" rank="0" text="" dxfId="3">
      <formula>LEFT($I33,1)="⚠"</formula>
    </cfRule>
  </conditionalFormatting>
  <conditionalFormatting sqref="I34">
    <cfRule type="expression" priority="128" aboveAverage="0" equalAverage="0" bottom="0" percent="0" rank="0" text="" dxfId="3">
      <formula>LEFT($I34,1)="⚠"</formula>
    </cfRule>
  </conditionalFormatting>
  <conditionalFormatting sqref="I35">
    <cfRule type="expression" priority="129" aboveAverage="0" equalAverage="0" bottom="0" percent="0" rank="0" text="" dxfId="3">
      <formula>LEFT($I35,1)="⚠"</formula>
    </cfRule>
  </conditionalFormatting>
  <conditionalFormatting sqref="I36">
    <cfRule type="expression" priority="130" aboveAverage="0" equalAverage="0" bottom="0" percent="0" rank="0" text="" dxfId="3">
      <formula>LEFT($I36,1)="⚠"</formula>
    </cfRule>
  </conditionalFormatting>
  <conditionalFormatting sqref="I41">
    <cfRule type="expression" priority="131" aboveAverage="0" equalAverage="0" bottom="0" percent="0" rank="0" text="" dxfId="3">
      <formula>LEFT($I41,1)="⚠"</formula>
    </cfRule>
  </conditionalFormatting>
  <conditionalFormatting sqref="I42">
    <cfRule type="expression" priority="132" aboveAverage="0" equalAverage="0" bottom="0" percent="0" rank="0" text="" dxfId="3">
      <formula>LEFT($I42,1)="⚠"</formula>
    </cfRule>
  </conditionalFormatting>
  <conditionalFormatting sqref="I48">
    <cfRule type="expression" priority="133" aboveAverage="0" equalAverage="0" bottom="0" percent="0" rank="0" text="" dxfId="3">
      <formula>LEFT($I48,1)="⚠"</formula>
    </cfRule>
  </conditionalFormatting>
  <conditionalFormatting sqref="I49">
    <cfRule type="expression" priority="134" aboveAverage="0" equalAverage="0" bottom="0" percent="0" rank="0" text="" dxfId="3">
      <formula>LEFT($I49,1)="⚠"</formula>
    </cfRule>
  </conditionalFormatting>
  <conditionalFormatting sqref="I50">
    <cfRule type="expression" priority="135" aboveAverage="0" equalAverage="0" bottom="0" percent="0" rank="0" text="" dxfId="3">
      <formula>LEFT($I50,1)="⚠"</formula>
    </cfRule>
  </conditionalFormatting>
  <conditionalFormatting sqref="I51">
    <cfRule type="expression" priority="136" aboveAverage="0" equalAverage="0" bottom="0" percent="0" rank="0" text="" dxfId="3">
      <formula>LEFT($I51,1)="⚠"</formula>
    </cfRule>
  </conditionalFormatting>
  <conditionalFormatting sqref="I52">
    <cfRule type="expression" priority="137" aboveAverage="0" equalAverage="0" bottom="0" percent="0" rank="0" text="" dxfId="3">
      <formula>LEFT($I52,1)="⚠"</formula>
    </cfRule>
  </conditionalFormatting>
  <conditionalFormatting sqref="I53">
    <cfRule type="expression" priority="138" aboveAverage="0" equalAverage="0" bottom="0" percent="0" rank="0" text="" dxfId="3">
      <formula>LEFT($I53,1)="⚠"</formula>
    </cfRule>
  </conditionalFormatting>
  <conditionalFormatting sqref="I60">
    <cfRule type="expression" priority="139" aboveAverage="0" equalAverage="0" bottom="0" percent="0" rank="0" text="" dxfId="3">
      <formula>LEFT($I60,1)="⚠"</formula>
    </cfRule>
  </conditionalFormatting>
  <conditionalFormatting sqref="I61">
    <cfRule type="expression" priority="140" aboveAverage="0" equalAverage="0" bottom="0" percent="0" rank="0" text="" dxfId="3">
      <formula>LEFT($I61,1)="⚠"</formula>
    </cfRule>
  </conditionalFormatting>
  <conditionalFormatting sqref="I62">
    <cfRule type="expression" priority="141" aboveAverage="0" equalAverage="0" bottom="0" percent="0" rank="0" text="" dxfId="3">
      <formula>LEFT($I62,1)="⚠"</formula>
    </cfRule>
  </conditionalFormatting>
  <conditionalFormatting sqref="I63">
    <cfRule type="expression" priority="142" aboveAverage="0" equalAverage="0" bottom="0" percent="0" rank="0" text="" dxfId="3">
      <formula>LEFT($I63,1)="⚠"</formula>
    </cfRule>
  </conditionalFormatting>
  <conditionalFormatting sqref="I64">
    <cfRule type="expression" priority="143" aboveAverage="0" equalAverage="0" bottom="0" percent="0" rank="0" text="" dxfId="3">
      <formula>LEFT($I64,1)="⚠"</formula>
    </cfRule>
  </conditionalFormatting>
  <conditionalFormatting sqref="I65">
    <cfRule type="expression" priority="144" aboveAverage="0" equalAverage="0" bottom="0" percent="0" rank="0" text="" dxfId="3">
      <formula>LEFT($I65,1)="⚠"</formula>
    </cfRule>
  </conditionalFormatting>
  <conditionalFormatting sqref="I70">
    <cfRule type="expression" priority="145" aboveAverage="0" equalAverage="0" bottom="0" percent="0" rank="0" text="" dxfId="3">
      <formula>LEFT($I70,1)="⚠"</formula>
    </cfRule>
  </conditionalFormatting>
  <conditionalFormatting sqref="I71">
    <cfRule type="expression" priority="146" aboveAverage="0" equalAverage="0" bottom="0" percent="0" rank="0" text="" dxfId="3">
      <formula>LEFT($I71,1)="⚠"</formula>
    </cfRule>
  </conditionalFormatting>
  <conditionalFormatting sqref="I72">
    <cfRule type="expression" priority="147" aboveAverage="0" equalAverage="0" bottom="0" percent="0" rank="0" text="" dxfId="3">
      <formula>LEFT($I72,1)="⚠"</formula>
    </cfRule>
  </conditionalFormatting>
  <conditionalFormatting sqref="I73">
    <cfRule type="expression" priority="148" aboveAverage="0" equalAverage="0" bottom="0" percent="0" rank="0" text="" dxfId="3">
      <formula>LEFT($I73,1)="⚠"</formula>
    </cfRule>
  </conditionalFormatting>
  <conditionalFormatting sqref="I74">
    <cfRule type="expression" priority="149" aboveAverage="0" equalAverage="0" bottom="0" percent="0" rank="0" text="" dxfId="3">
      <formula>LEFT($I74,1)="⚠"</formula>
    </cfRule>
  </conditionalFormatting>
  <conditionalFormatting sqref="I75">
    <cfRule type="expression" priority="150" aboveAverage="0" equalAverage="0" bottom="0" percent="0" rank="0" text="" dxfId="3">
      <formula>LEFT($I75,1)="⚠"</formula>
    </cfRule>
  </conditionalFormatting>
  <conditionalFormatting sqref="D46">
    <cfRule type="expression" priority="151" aboveAverage="0" equalAverage="0" bottom="0" percent="0" rank="0" text="" dxfId="4">
      <formula>$D$45&lt;&gt;"Custom / Write-in"</formula>
    </cfRule>
  </conditionalFormatting>
  <conditionalFormatting sqref="D58">
    <cfRule type="expression" priority="152" aboveAverage="0" equalAverage="0" bottom="0" percent="0" rank="0" text="" dxfId="4">
      <formula>$D$57&lt;&gt;"Custom / Write-in"</formula>
    </cfRule>
  </conditionalFormatting>
  <conditionalFormatting sqref="B42:E42">
    <cfRule type="expression" priority="153" aboveAverage="0" equalAverage="0" bottom="0" percent="0" rank="0" text="" dxfId="4">
      <formula>$B$41&lt;&gt;"Custom / Write-in"</formula>
    </cfRule>
  </conditionalFormatting>
  <conditionalFormatting sqref="H42">
    <cfRule type="expression" priority="154" aboveAverage="0" equalAverage="0" bottom="0" percent="0" rank="0" text="" dxfId="4">
      <formula>$B$41&lt;&gt;"Custom / Write-in"</formula>
    </cfRule>
  </conditionalFormatting>
  <conditionalFormatting sqref="E57:I57">
    <cfRule type="expression" priority="155" aboveAverage="0" equalAverage="0" bottom="0" percent="0" rank="0" text="" dxfId="1">
      <formula>LEFT($E$57,1)="⚠"</formula>
    </cfRule>
  </conditionalFormatting>
  <dataValidations count="8">
    <dataValidation allowBlank="true" error="Please choose a value from the dropdown." errorStyle="stop" errorTitle="Pick from the list" operator="between" showDropDown="false" showErrorMessage="true" showInputMessage="false" sqref="G6:G7 F27:F36 F41 F48:F53 F60:F65 F70:F75" type="list">
      <formula1>Lists!$E$2:$E$33</formula1>
      <formula2>0</formula2>
    </dataValidation>
    <dataValidation allowBlank="true" error="Please choose a value from the dropdown." errorStyle="stop" errorTitle="Pick from the list" operator="between" showDropDown="false" showErrorMessage="true" showInputMessage="false" sqref="G27:G36 G41 G48:G53 G60:G65 G70:G75" type="list">
      <formula1>Lists!$C$2:$C$5</formula1>
      <formula2>0</formula2>
    </dataValidation>
    <dataValidation allowBlank="true" error="Please choose a value from the dropdown." errorStyle="stop" errorTitle="Pick from the list" operator="between" showDropDown="false" showErrorMessage="true" showInputMessage="false" sqref="E10 H42 H48:H53 H60:H65 H70:H75" type="list">
      <formula1>Lists!$G$2:$G$3</formula1>
      <formula2>0</formula2>
    </dataValidation>
    <dataValidation allowBlank="true" error="Please choose a value from the dropdown." errorStyle="stop" errorTitle="Pick from the list" operator="between" showDropDown="false" showErrorMessage="true" showInputMessage="false" sqref="D45 D57" type="list">
      <formula1>Lists!$A$2:$A$13</formula1>
      <formula2>0</formula2>
    </dataValidation>
    <dataValidation allowBlank="true" error="Please choose a value from the dropdown." errorStyle="stop" errorTitle="Pick from the list" operator="between" showDropDown="false" showErrorMessage="true" showInputMessage="false" sqref="B41" type="list">
      <formula1>Lists!$K$2:$K$5</formula1>
      <formula2>0</formula2>
    </dataValidation>
    <dataValidation allowBlank="true" error="Please choose a value from the dropdown." errorStyle="stop" errorTitle="Pick from the list" operator="between" showDropDown="false" showErrorMessage="true" showInputMessage="false" sqref="G79:G81" type="list">
      <formula1>Lists!$I$2:$I$3</formula1>
      <formula2>0</formula2>
    </dataValidation>
    <dataValidation allowBlank="true" error="Enter the number of credits (0.5 to 6)." errorStyle="stop" errorTitle="Credits" operator="between" showDropDown="false" showErrorMessage="true" showInputMessage="false" sqref="E42 E48:E53 E60:E65 E70:E75" type="decimal">
      <formula1>0.5</formula1>
      <formula2>6</formula2>
    </dataValidation>
    <dataValidation allowBlank="true" error="Enter a GPA between 0.00 and 4.00." errorStyle="stop" errorTitle="GPA" operator="between" showDropDown="false" showErrorMessage="true" showInputMessage="false" sqref="E21" type="decimal">
      <formula1>0</formula1>
      <formula2>4</formula2>
    </dataValidation>
  </dataValidations>
  <hyperlinks>
    <hyperlink ref="C85" r:id="rId1" display="mba@business.rutgers.edu"/>
    <hyperlink ref="E85" r:id="rId2" display="myrbs.business.rutgers.edu/mba"/>
  </hyperlinks>
  <printOptions headings="false" gridLines="false" gridLinesSet="true" horizontalCentered="true" verticalCentered="false"/>
  <pageMargins left="0.4" right="0.4" top="0.5" bottom="0.5"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&amp;C&amp;8 RBS Full-Time MBA Degree Completion Tracker  •  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G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0"/>
    <col collapsed="false" customWidth="true" hidden="false" outlineLevel="0" max="3" min="3" style="0" width="30"/>
    <col collapsed="false" customWidth="true" hidden="false" outlineLevel="0" max="4" min="4" style="0" width="9"/>
    <col collapsed="false" customWidth="true" hidden="false" outlineLevel="0" max="6" min="5" style="0" width="14"/>
    <col collapsed="false" customWidth="true" hidden="false" outlineLevel="0" max="7" min="7" style="0" width="9"/>
  </cols>
  <sheetData>
    <row r="1" customFormat="false" ht="17.35" hidden="false" customHeight="false" outlineLevel="0" collapsed="false">
      <c r="B1" s="34" t="s">
        <v>96</v>
      </c>
    </row>
    <row r="3" customFormat="false" ht="18" hidden="false" customHeight="true" outlineLevel="0" collapsed="false">
      <c r="B3" s="35" t="s">
        <v>97</v>
      </c>
      <c r="C3" s="36" t="s">
        <v>98</v>
      </c>
      <c r="D3" s="36"/>
      <c r="E3" s="36"/>
      <c r="F3" s="36"/>
      <c r="G3" s="36"/>
    </row>
    <row r="4" customFormat="false" ht="30" hidden="false" customHeight="true" outlineLevel="0" collapsed="false">
      <c r="B4" s="35" t="s">
        <v>99</v>
      </c>
      <c r="C4" s="36" t="s">
        <v>100</v>
      </c>
      <c r="D4" s="36"/>
      <c r="E4" s="36"/>
      <c r="F4" s="36"/>
      <c r="G4" s="36"/>
    </row>
    <row r="5" customFormat="false" ht="43.5" hidden="false" customHeight="true" outlineLevel="0" collapsed="false">
      <c r="B5" s="35" t="s">
        <v>101</v>
      </c>
      <c r="C5" s="36" t="s">
        <v>102</v>
      </c>
      <c r="D5" s="36"/>
      <c r="E5" s="36"/>
      <c r="F5" s="36"/>
      <c r="G5" s="36"/>
    </row>
    <row r="6" customFormat="false" ht="43.5" hidden="false" customHeight="true" outlineLevel="0" collapsed="false">
      <c r="B6" s="35" t="s">
        <v>103</v>
      </c>
      <c r="C6" s="36" t="s">
        <v>104</v>
      </c>
      <c r="D6" s="36"/>
      <c r="E6" s="36"/>
      <c r="F6" s="36"/>
      <c r="G6" s="36"/>
    </row>
    <row r="7" customFormat="false" ht="43.5" hidden="false" customHeight="true" outlineLevel="0" collapsed="false">
      <c r="B7" s="35" t="s">
        <v>105</v>
      </c>
      <c r="C7" s="36" t="s">
        <v>106</v>
      </c>
      <c r="D7" s="36"/>
      <c r="E7" s="36"/>
      <c r="F7" s="36"/>
      <c r="G7" s="36"/>
    </row>
    <row r="8" customFormat="false" ht="18" hidden="false" customHeight="true" outlineLevel="0" collapsed="false">
      <c r="B8" s="35" t="s">
        <v>107</v>
      </c>
      <c r="C8" s="36" t="s">
        <v>108</v>
      </c>
      <c r="D8" s="36"/>
      <c r="E8" s="36"/>
      <c r="F8" s="36"/>
      <c r="G8" s="36"/>
    </row>
    <row r="9" customFormat="false" ht="30" hidden="false" customHeight="true" outlineLevel="0" collapsed="false">
      <c r="B9" s="35" t="s">
        <v>109</v>
      </c>
      <c r="C9" s="36" t="s">
        <v>110</v>
      </c>
      <c r="D9" s="36"/>
      <c r="E9" s="36"/>
      <c r="F9" s="36"/>
      <c r="G9" s="36"/>
    </row>
    <row r="10" customFormat="false" ht="43.5" hidden="false" customHeight="true" outlineLevel="0" collapsed="false">
      <c r="B10" s="35" t="s">
        <v>111</v>
      </c>
      <c r="C10" s="36" t="s">
        <v>112</v>
      </c>
      <c r="D10" s="36"/>
      <c r="E10" s="36"/>
      <c r="F10" s="36"/>
      <c r="G10" s="36"/>
    </row>
    <row r="12" customFormat="false" ht="15" hidden="false" customHeight="false" outlineLevel="0" collapsed="false">
      <c r="B12" s="37" t="s">
        <v>113</v>
      </c>
    </row>
    <row r="13" customFormat="false" ht="15" hidden="false" customHeight="false" outlineLevel="0" collapsed="false">
      <c r="B13" s="38" t="s">
        <v>78</v>
      </c>
      <c r="C13" s="38" t="s">
        <v>32</v>
      </c>
      <c r="D13" s="38" t="s">
        <v>33</v>
      </c>
      <c r="E13" s="38" t="s">
        <v>34</v>
      </c>
      <c r="F13" s="38" t="s">
        <v>35</v>
      </c>
      <c r="G13" s="38" t="s">
        <v>79</v>
      </c>
    </row>
    <row r="14" customFormat="false" ht="15" hidden="false" customHeight="false" outlineLevel="0" collapsed="false">
      <c r="B14" s="39" t="s">
        <v>114</v>
      </c>
      <c r="C14" s="39" t="s">
        <v>115</v>
      </c>
      <c r="D14" s="39" t="n">
        <v>3</v>
      </c>
      <c r="E14" s="39" t="s">
        <v>116</v>
      </c>
      <c r="F14" s="39" t="s">
        <v>117</v>
      </c>
      <c r="G14" s="39" t="s">
        <v>46</v>
      </c>
    </row>
    <row r="16" customFormat="false" ht="15" hidden="false" customHeight="false" outlineLevel="0" collapsed="false">
      <c r="B16" s="37" t="s">
        <v>118</v>
      </c>
    </row>
    <row r="17" customFormat="false" ht="43.5" hidden="false" customHeight="true" outlineLevel="0" collapsed="false">
      <c r="B17" s="36" t="s">
        <v>119</v>
      </c>
      <c r="C17" s="36"/>
      <c r="D17" s="36"/>
      <c r="E17" s="36"/>
      <c r="F17" s="36"/>
      <c r="G17" s="36"/>
    </row>
    <row r="18" customFormat="false" ht="43.5" hidden="false" customHeight="true" outlineLevel="0" collapsed="false">
      <c r="B18" s="36" t="s">
        <v>120</v>
      </c>
      <c r="C18" s="36"/>
      <c r="D18" s="36"/>
      <c r="E18" s="36"/>
      <c r="F18" s="36"/>
      <c r="G18" s="36"/>
    </row>
    <row r="19" customFormat="false" ht="43.5" hidden="false" customHeight="true" outlineLevel="0" collapsed="false">
      <c r="B19" s="36" t="s">
        <v>121</v>
      </c>
      <c r="C19" s="36"/>
      <c r="D19" s="36"/>
      <c r="E19" s="36"/>
      <c r="F19" s="36"/>
      <c r="G19" s="36"/>
    </row>
    <row r="20" customFormat="false" ht="43.5" hidden="false" customHeight="true" outlineLevel="0" collapsed="false">
      <c r="B20" s="36" t="s">
        <v>122</v>
      </c>
      <c r="C20" s="36"/>
      <c r="D20" s="36"/>
      <c r="E20" s="36"/>
      <c r="F20" s="36"/>
      <c r="G20" s="36"/>
    </row>
    <row r="21" customFormat="false" ht="43.5" hidden="false" customHeight="true" outlineLevel="0" collapsed="false">
      <c r="B21" s="36" t="s">
        <v>123</v>
      </c>
      <c r="C21" s="36"/>
      <c r="D21" s="36"/>
      <c r="E21" s="36"/>
      <c r="F21" s="36"/>
      <c r="G21" s="36"/>
    </row>
  </sheetData>
  <mergeCells count="13">
    <mergeCell ref="C3:G3"/>
    <mergeCell ref="C4:G4"/>
    <mergeCell ref="C5:G5"/>
    <mergeCell ref="C6:G6"/>
    <mergeCell ref="C7:G7"/>
    <mergeCell ref="C8:G8"/>
    <mergeCell ref="C9:G9"/>
    <mergeCell ref="C10:G10"/>
    <mergeCell ref="B17:G17"/>
    <mergeCell ref="B18:G18"/>
    <mergeCell ref="B19:G19"/>
    <mergeCell ref="B20:G20"/>
    <mergeCell ref="B21:G2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3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2"/>
    <col collapsed="false" customWidth="true" hidden="false" outlineLevel="0" max="3" min="3" style="0" width="16"/>
    <col collapsed="false" customWidth="true" hidden="false" outlineLevel="0" max="4" min="4" style="0" width="2"/>
    <col collapsed="false" customWidth="true" hidden="false" outlineLevel="0" max="5" min="5" style="0" width="14"/>
    <col collapsed="false" customWidth="true" hidden="false" outlineLevel="0" max="6" min="6" style="0" width="2"/>
    <col collapsed="false" customWidth="true" hidden="false" outlineLevel="0" max="7" min="7" style="0" width="10"/>
    <col collapsed="false" customWidth="true" hidden="false" outlineLevel="0" max="8" min="8" style="0" width="2"/>
    <col collapsed="false" customWidth="true" hidden="false" outlineLevel="0" max="9" min="9" style="0" width="18"/>
    <col collapsed="false" customWidth="true" hidden="false" outlineLevel="0" max="10" min="10" style="0" width="2"/>
    <col collapsed="false" customWidth="true" hidden="false" outlineLevel="0" max="11" min="11" style="0" width="20"/>
    <col collapsed="false" customWidth="true" hidden="false" outlineLevel="0" max="12" min="12" style="0" width="46"/>
    <col collapsed="false" customWidth="true" hidden="false" outlineLevel="0" max="13" min="13" style="0" width="9"/>
    <col collapsed="false" customWidth="true" hidden="false" outlineLevel="0" max="14" min="14" style="0" width="8"/>
    <col collapsed="false" customWidth="true" hidden="false" outlineLevel="0" max="15" min="15" style="0" width="2"/>
    <col collapsed="false" customWidth="true" hidden="false" outlineLevel="0" max="16" min="16" style="0" width="34"/>
    <col collapsed="false" customWidth="true" hidden="false" outlineLevel="0" max="17" min="17" style="0" width="8"/>
    <col collapsed="false" customWidth="true" hidden="false" outlineLevel="0" max="18" min="18" style="0" width="70"/>
  </cols>
  <sheetData>
    <row r="1" customFormat="false" ht="15" hidden="false" customHeight="false" outlineLevel="0" collapsed="false">
      <c r="A1" s="40" t="s">
        <v>124</v>
      </c>
      <c r="C1" s="40" t="s">
        <v>125</v>
      </c>
      <c r="E1" s="40" t="s">
        <v>126</v>
      </c>
      <c r="G1" s="40" t="s">
        <v>127</v>
      </c>
      <c r="I1" s="40" t="s">
        <v>128</v>
      </c>
      <c r="K1" s="40" t="s">
        <v>129</v>
      </c>
      <c r="L1" s="40" t="s">
        <v>130</v>
      </c>
      <c r="M1" s="40" t="s">
        <v>33</v>
      </c>
      <c r="N1" s="40" t="s">
        <v>79</v>
      </c>
      <c r="P1" s="40" t="s">
        <v>131</v>
      </c>
      <c r="Q1" s="40" t="s">
        <v>132</v>
      </c>
      <c r="R1" s="40" t="s">
        <v>133</v>
      </c>
    </row>
    <row r="2" customFormat="false" ht="15" hidden="false" customHeight="false" outlineLevel="0" collapsed="false">
      <c r="A2" s="41" t="s">
        <v>134</v>
      </c>
      <c r="C2" s="41" t="s">
        <v>135</v>
      </c>
      <c r="E2" s="41" t="s">
        <v>136</v>
      </c>
      <c r="G2" s="41" t="s">
        <v>46</v>
      </c>
      <c r="I2" s="41" t="s">
        <v>135</v>
      </c>
      <c r="K2" s="41" t="s">
        <v>137</v>
      </c>
      <c r="L2" s="41" t="s">
        <v>138</v>
      </c>
      <c r="M2" s="41" t="n">
        <v>3</v>
      </c>
      <c r="N2" s="41" t="s">
        <v>42</v>
      </c>
      <c r="P2" s="41" t="s">
        <v>12</v>
      </c>
      <c r="Q2" s="42" t="n">
        <v>45</v>
      </c>
      <c r="R2" s="41" t="s">
        <v>139</v>
      </c>
    </row>
    <row r="3" customFormat="false" ht="15" hidden="false" customHeight="false" outlineLevel="0" collapsed="false">
      <c r="A3" s="41" t="s">
        <v>140</v>
      </c>
      <c r="C3" s="41" t="s">
        <v>141</v>
      </c>
      <c r="E3" s="41" t="s">
        <v>142</v>
      </c>
      <c r="G3" s="41" t="s">
        <v>42</v>
      </c>
      <c r="I3" s="41" t="s">
        <v>143</v>
      </c>
      <c r="K3" s="41" t="s">
        <v>144</v>
      </c>
      <c r="L3" s="41" t="s">
        <v>145</v>
      </c>
      <c r="M3" s="41" t="n">
        <v>3</v>
      </c>
      <c r="N3" s="41" t="s">
        <v>42</v>
      </c>
      <c r="P3" s="41" t="s">
        <v>146</v>
      </c>
      <c r="Q3" s="42" t="n">
        <v>23</v>
      </c>
      <c r="R3" s="41" t="s">
        <v>139</v>
      </c>
    </row>
    <row r="4" customFormat="false" ht="15" hidden="false" customHeight="false" outlineLevel="0" collapsed="false">
      <c r="A4" s="41" t="s">
        <v>147</v>
      </c>
      <c r="C4" s="41" t="s">
        <v>148</v>
      </c>
      <c r="E4" s="41" t="s">
        <v>149</v>
      </c>
      <c r="K4" s="41" t="s">
        <v>150</v>
      </c>
      <c r="L4" s="41" t="s">
        <v>151</v>
      </c>
      <c r="M4" s="41" t="n">
        <v>3</v>
      </c>
      <c r="N4" s="41" t="s">
        <v>42</v>
      </c>
      <c r="P4" s="41" t="s">
        <v>152</v>
      </c>
      <c r="Q4" s="42" t="n">
        <v>2.5</v>
      </c>
      <c r="R4" s="41" t="s">
        <v>139</v>
      </c>
    </row>
    <row r="5" customFormat="false" ht="15" hidden="false" customHeight="false" outlineLevel="0" collapsed="false">
      <c r="A5" s="41" t="s">
        <v>153</v>
      </c>
      <c r="C5" s="41" t="s">
        <v>117</v>
      </c>
      <c r="E5" s="41" t="s">
        <v>154</v>
      </c>
      <c r="K5" s="41" t="s">
        <v>155</v>
      </c>
      <c r="L5" s="41" t="s">
        <v>156</v>
      </c>
      <c r="P5" s="41" t="s">
        <v>157</v>
      </c>
      <c r="Q5" s="42" t="n">
        <v>3</v>
      </c>
      <c r="R5" s="41" t="s">
        <v>158</v>
      </c>
    </row>
    <row r="6" customFormat="false" ht="15" hidden="false" customHeight="false" outlineLevel="0" collapsed="false">
      <c r="A6" s="41" t="s">
        <v>159</v>
      </c>
      <c r="E6" s="41" t="s">
        <v>160</v>
      </c>
      <c r="R6" s="41" t="s">
        <v>161</v>
      </c>
    </row>
    <row r="7" customFormat="false" ht="15" hidden="false" customHeight="false" outlineLevel="0" collapsed="false">
      <c r="A7" s="41" t="s">
        <v>162</v>
      </c>
      <c r="E7" s="41" t="s">
        <v>116</v>
      </c>
    </row>
    <row r="8" customFormat="false" ht="15" hidden="false" customHeight="false" outlineLevel="0" collapsed="false">
      <c r="A8" s="41" t="s">
        <v>163</v>
      </c>
      <c r="E8" s="41" t="s">
        <v>164</v>
      </c>
    </row>
    <row r="9" customFormat="false" ht="15" hidden="false" customHeight="false" outlineLevel="0" collapsed="false">
      <c r="A9" s="41" t="s">
        <v>165</v>
      </c>
      <c r="E9" s="41" t="s">
        <v>166</v>
      </c>
    </row>
    <row r="10" customFormat="false" ht="15" hidden="false" customHeight="false" outlineLevel="0" collapsed="false">
      <c r="A10" s="41" t="s">
        <v>167</v>
      </c>
      <c r="E10" s="41" t="s">
        <v>168</v>
      </c>
    </row>
    <row r="11" customFormat="false" ht="15" hidden="false" customHeight="false" outlineLevel="0" collapsed="false">
      <c r="A11" s="41" t="s">
        <v>169</v>
      </c>
      <c r="E11" s="41" t="s">
        <v>170</v>
      </c>
    </row>
    <row r="12" customFormat="false" ht="15" hidden="false" customHeight="false" outlineLevel="0" collapsed="false">
      <c r="A12" s="41" t="s">
        <v>155</v>
      </c>
      <c r="E12" s="41" t="s">
        <v>171</v>
      </c>
    </row>
    <row r="13" customFormat="false" ht="15" hidden="false" customHeight="false" outlineLevel="0" collapsed="false">
      <c r="A13" s="41" t="s">
        <v>172</v>
      </c>
      <c r="E13" s="41" t="s">
        <v>173</v>
      </c>
    </row>
    <row r="14" customFormat="false" ht="15" hidden="false" customHeight="false" outlineLevel="0" collapsed="false">
      <c r="E14" s="41" t="s">
        <v>174</v>
      </c>
    </row>
    <row r="15" customFormat="false" ht="15" hidden="false" customHeight="false" outlineLevel="0" collapsed="false">
      <c r="E15" s="41" t="s">
        <v>175</v>
      </c>
    </row>
    <row r="16" customFormat="false" ht="15" hidden="false" customHeight="false" outlineLevel="0" collapsed="false">
      <c r="E16" s="41" t="s">
        <v>176</v>
      </c>
    </row>
    <row r="17" customFormat="false" ht="15" hidden="false" customHeight="false" outlineLevel="0" collapsed="false">
      <c r="E17" s="41" t="s">
        <v>177</v>
      </c>
    </row>
    <row r="18" customFormat="false" ht="15" hidden="false" customHeight="false" outlineLevel="0" collapsed="false">
      <c r="E18" s="41" t="s">
        <v>178</v>
      </c>
    </row>
    <row r="19" customFormat="false" ht="15" hidden="false" customHeight="false" outlineLevel="0" collapsed="false">
      <c r="E19" s="41" t="s">
        <v>179</v>
      </c>
    </row>
    <row r="20" customFormat="false" ht="15" hidden="false" customHeight="false" outlineLevel="0" collapsed="false">
      <c r="E20" s="41" t="s">
        <v>180</v>
      </c>
    </row>
    <row r="21" customFormat="false" ht="15" hidden="false" customHeight="false" outlineLevel="0" collapsed="false">
      <c r="E21" s="41" t="s">
        <v>181</v>
      </c>
    </row>
    <row r="22" customFormat="false" ht="15" hidden="false" customHeight="false" outlineLevel="0" collapsed="false">
      <c r="E22" s="41" t="s">
        <v>182</v>
      </c>
    </row>
    <row r="23" customFormat="false" ht="15" hidden="false" customHeight="false" outlineLevel="0" collapsed="false">
      <c r="E23" s="41" t="s">
        <v>183</v>
      </c>
    </row>
    <row r="24" customFormat="false" ht="15" hidden="false" customHeight="false" outlineLevel="0" collapsed="false">
      <c r="E24" s="41" t="s">
        <v>184</v>
      </c>
    </row>
    <row r="25" customFormat="false" ht="15" hidden="false" customHeight="false" outlineLevel="0" collapsed="false">
      <c r="E25" s="41" t="s">
        <v>185</v>
      </c>
    </row>
    <row r="26" customFormat="false" ht="15" hidden="false" customHeight="false" outlineLevel="0" collapsed="false">
      <c r="E26" s="41" t="s">
        <v>186</v>
      </c>
    </row>
    <row r="27" customFormat="false" ht="15" hidden="false" customHeight="false" outlineLevel="0" collapsed="false">
      <c r="E27" s="41" t="s">
        <v>187</v>
      </c>
    </row>
    <row r="28" customFormat="false" ht="15" hidden="false" customHeight="false" outlineLevel="0" collapsed="false">
      <c r="E28" s="41" t="s">
        <v>188</v>
      </c>
    </row>
    <row r="29" customFormat="false" ht="15" hidden="false" customHeight="false" outlineLevel="0" collapsed="false">
      <c r="E29" s="41" t="s">
        <v>189</v>
      </c>
    </row>
    <row r="30" customFormat="false" ht="15" hidden="false" customHeight="false" outlineLevel="0" collapsed="false">
      <c r="E30" s="41" t="s">
        <v>190</v>
      </c>
    </row>
    <row r="31" customFormat="false" ht="15" hidden="false" customHeight="false" outlineLevel="0" collapsed="false">
      <c r="E31" s="41" t="s">
        <v>191</v>
      </c>
    </row>
    <row r="32" customFormat="false" ht="15" hidden="false" customHeight="false" outlineLevel="0" collapsed="false">
      <c r="E32" s="41" t="s">
        <v>192</v>
      </c>
    </row>
    <row r="33" customFormat="false" ht="15" hidden="false" customHeight="false" outlineLevel="0" collapsed="false">
      <c r="E33" s="41" t="s">
        <v>193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2026-09-20T13:22:29Z</dcterms:created>
  <dc:creator>openpyxl</dc:creator>
  <dc:description/>
  <dc:language>en-US</dc:language>
  <cp:lastModifiedBy/>
  <dcterms:modified xsi:type="dcterms:W3CDTF">2026-09-20T13:22:29Z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